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2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<sst xmlns="http://schemas.openxmlformats.org/spreadsheetml/2006/main" count="128" uniqueCount="85">
  <si>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</si>
  <si>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</si>
  <si>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</si>
  <si>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</si>
  <si>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1 этап </t>
  </si>
  <si>
    <t>7 февраля 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</si>
  <si>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</si>
  <si>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</si>
  <si>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</si>
  <si>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</si>
  <si>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</si>
  <si>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</si>
  <si>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</si>
  <si>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</si>
  <si>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Безотосный Алексей</t>
  </si>
  <si>
    <t xml:space="preserve">Лазарев Сергкй </t>
  </si>
  <si>
    <t>Шукаев Максим</t>
  </si>
  <si>
    <t>Фамин Денис</t>
  </si>
  <si>
    <t>Гущин Александр</t>
  </si>
  <si>
    <t>Поляков Александр</t>
  </si>
  <si>
    <t>Лаптев Вячеслав</t>
  </si>
  <si>
    <t>Рычагов Максим</t>
  </si>
  <si>
    <t>Мисходжев Руслан</t>
  </si>
  <si>
    <t>Мясников Владимир</t>
  </si>
  <si>
    <t>Кияшкин Александр</t>
  </si>
  <si>
    <t>Белов Андрей</t>
  </si>
  <si>
    <t>Марченко Петр</t>
  </si>
  <si>
    <t>Майоров Игнат</t>
  </si>
  <si>
    <t>Халанский Дмитрий</t>
  </si>
  <si>
    <t>Голубев Анатолий</t>
  </si>
  <si>
    <t>Егозарьян Артур</t>
  </si>
  <si>
    <t>Джумаев Павел</t>
  </si>
  <si>
    <t>Тарапатин Василий</t>
  </si>
  <si>
    <t>Котляров Николай</t>
  </si>
  <si>
    <t>Таганов Алнксей</t>
  </si>
  <si>
    <t>Топольский Андрей</t>
  </si>
  <si>
    <t>Анипко Александр</t>
  </si>
  <si>
    <t>Мясников Виктор</t>
  </si>
  <si>
    <t>Руденко Сергей</t>
  </si>
  <si>
    <t>Мерзликин Александр</t>
  </si>
  <si>
    <t>Тихонов Константин</t>
  </si>
  <si>
    <t>Смирнов Павел</t>
  </si>
  <si>
    <t>Щербаков Антон</t>
  </si>
  <si>
    <t>Горькаев Игорь</t>
  </si>
  <si>
    <t>Вайнман Алексей</t>
  </si>
  <si>
    <t>Карпов Сергей</t>
  </si>
  <si>
    <t>Шубин Виталий</t>
  </si>
  <si>
    <t>Жиделев Андрей</t>
  </si>
  <si>
    <t>Смирнов Константин</t>
  </si>
  <si>
    <t>Беляков Александр</t>
  </si>
  <si>
    <t>Каструба Дмитрий</t>
  </si>
  <si>
    <t>Рябыкин Иван</t>
  </si>
  <si>
    <t>Лявин Андрей</t>
  </si>
  <si>
    <t>Хохлов Сергей</t>
  </si>
  <si>
    <t>ЖЕНЩИНЫ</t>
  </si>
  <si>
    <t>Ульянова Анна</t>
  </si>
  <si>
    <t>Москаленко Жанна</t>
  </si>
  <si>
    <t>Лихолай Алла</t>
  </si>
  <si>
    <t>Мясникова Наталья</t>
  </si>
  <si>
    <t>Иванова Ольга</t>
  </si>
  <si>
    <t>Вайнман Марина</t>
  </si>
  <si>
    <t>Антюфеева Елена</t>
  </si>
  <si>
    <t>Корецкая Яна</t>
  </si>
  <si>
    <t>Новикова Кристина</t>
  </si>
  <si>
    <t>Раунд Робин</t>
  </si>
  <si>
    <t>7 февраля 2015г.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</si>
  <si>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</si>
  <si>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</si>
  <si>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</si>
  <si>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</si>
  <si>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</si>
  <si>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</si>
  <si>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</si>
  <si>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</si>
  <si>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</si>
  <si>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</si>
  <si>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</si>
  <si>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Лазарев Сергей </t>
  </si>
  <si>
    <t>Женщины</t>
  </si>
  <si>
    <t xml:space="preserve"> </t>
  </si>
  <si>
    <t>СТЕПЛЕДДЕР МУЖЧИН</t>
  </si>
  <si>
    <t>Лазарев С</t>
  </si>
  <si>
    <t>Шукаев М</t>
  </si>
  <si>
    <t>Белов А</t>
  </si>
  <si>
    <t xml:space="preserve"> СТЕПЛЕДДЕР ЖЕНЩИН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</si>
</sst>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4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b/>
      <sz val="11"/>
      <color indexed="58"/>
      <name val="Arial Cyr"/>
      <family val="2"/>
    </font>
    <font>
      <sz val="10.5"/>
      <color indexed="55"/>
      <name val="Arial"/>
      <family val="2"/>
    </font>
    <font>
      <b/>
      <sz val="10"/>
      <color indexed="5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4" fontId="8" fillId="5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4" xfId="20" applyFont="1" applyFill="1" applyBorder="1" applyAlignment="1">
      <alignment horizontal="center"/>
      <protection/>
    </xf>
    <xf numFmtId="164" fontId="12" fillId="3" borderId="4" xfId="20" applyFont="1" applyFill="1" applyBorder="1" applyProtection="1">
      <alignment/>
      <protection locked="0"/>
    </xf>
    <xf numFmtId="164" fontId="13" fillId="4" borderId="1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 vertical="center"/>
    </xf>
    <xf numFmtId="164" fontId="13" fillId="4" borderId="4" xfId="0" applyFont="1" applyFill="1" applyBorder="1" applyAlignment="1">
      <alignment horizontal="center" vertical="center"/>
    </xf>
    <xf numFmtId="164" fontId="13" fillId="5" borderId="4" xfId="0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 vertical="center"/>
    </xf>
    <xf numFmtId="166" fontId="13" fillId="5" borderId="4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2" fillId="3" borderId="4" xfId="0" applyFont="1" applyFill="1" applyBorder="1" applyAlignment="1" applyProtection="1">
      <alignment/>
      <protection locked="0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13" fillId="4" borderId="8" xfId="0" applyFont="1" applyFill="1" applyBorder="1" applyAlignment="1">
      <alignment horizontal="center" vertical="center"/>
    </xf>
    <xf numFmtId="164" fontId="13" fillId="4" borderId="9" xfId="0" applyFont="1" applyFill="1" applyBorder="1" applyAlignment="1">
      <alignment horizontal="center" vertical="center"/>
    </xf>
    <xf numFmtId="164" fontId="15" fillId="4" borderId="4" xfId="0" applyNumberFormat="1" applyFont="1" applyFill="1" applyBorder="1" applyAlignment="1" applyProtection="1">
      <alignment horizontal="center" vertical="center"/>
      <protection/>
    </xf>
    <xf numFmtId="164" fontId="13" fillId="4" borderId="3" xfId="0" applyFont="1" applyFill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164" fontId="16" fillId="3" borderId="4" xfId="0" applyFont="1" applyFill="1" applyBorder="1" applyAlignment="1">
      <alignment/>
    </xf>
    <xf numFmtId="164" fontId="12" fillId="2" borderId="4" xfId="0" applyFont="1" applyFill="1" applyBorder="1" applyAlignment="1">
      <alignment horizontal="center" vertical="center"/>
    </xf>
    <xf numFmtId="164" fontId="13" fillId="4" borderId="10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horizontal="center" vertical="center"/>
    </xf>
    <xf numFmtId="164" fontId="13" fillId="4" borderId="12" xfId="0" applyFont="1" applyFill="1" applyBorder="1" applyAlignment="1">
      <alignment horizontal="center" vertical="center"/>
    </xf>
    <xf numFmtId="164" fontId="12" fillId="3" borderId="4" xfId="0" applyFont="1" applyFill="1" applyBorder="1" applyAlignment="1">
      <alignment/>
    </xf>
    <xf numFmtId="164" fontId="13" fillId="4" borderId="13" xfId="0" applyFont="1" applyFill="1" applyBorder="1" applyAlignment="1">
      <alignment horizontal="center" vertical="center"/>
    </xf>
    <xf numFmtId="164" fontId="17" fillId="3" borderId="4" xfId="20" applyFont="1" applyFill="1" applyBorder="1" applyProtection="1">
      <alignment/>
      <protection locked="0"/>
    </xf>
    <xf numFmtId="164" fontId="13" fillId="4" borderId="14" xfId="0" applyFont="1" applyFill="1" applyBorder="1" applyAlignment="1">
      <alignment horizontal="center" vertical="center"/>
    </xf>
    <xf numFmtId="164" fontId="11" fillId="2" borderId="9" xfId="20" applyFont="1" applyFill="1" applyBorder="1" applyAlignment="1">
      <alignment horizontal="center"/>
      <protection/>
    </xf>
    <xf numFmtId="164" fontId="15" fillId="4" borderId="7" xfId="0" applyNumberFormat="1" applyFont="1" applyFill="1" applyBorder="1" applyAlignment="1" applyProtection="1">
      <alignment horizontal="center" vertical="center"/>
      <protection/>
    </xf>
    <xf numFmtId="164" fontId="18" fillId="3" borderId="4" xfId="0" applyFont="1" applyFill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20" fillId="3" borderId="15" xfId="20" applyFont="1" applyFill="1" applyBorder="1" applyProtection="1">
      <alignment/>
      <protection locked="0"/>
    </xf>
    <xf numFmtId="164" fontId="20" fillId="3" borderId="4" xfId="20" applyFont="1" applyFill="1" applyBorder="1" applyProtection="1">
      <alignment/>
      <protection locked="0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20" fillId="3" borderId="4" xfId="0" applyFont="1" applyFill="1" applyBorder="1" applyAlignment="1" applyProtection="1">
      <alignment/>
      <protection locked="0"/>
    </xf>
    <xf numFmtId="164" fontId="17" fillId="3" borderId="16" xfId="20" applyFont="1" applyFill="1" applyBorder="1" applyProtection="1">
      <alignment/>
      <protection locked="0"/>
    </xf>
    <xf numFmtId="164" fontId="21" fillId="0" borderId="0" xfId="0" applyFont="1" applyBorder="1" applyAlignment="1">
      <alignment horizontal="center" vertical="center"/>
    </xf>
    <xf numFmtId="164" fontId="17" fillId="3" borderId="16" xfId="0" applyFont="1" applyFill="1" applyBorder="1" applyAlignment="1" applyProtection="1">
      <alignment/>
      <protection locked="0"/>
    </xf>
    <xf numFmtId="164" fontId="17" fillId="3" borderId="15" xfId="20" applyFont="1" applyFill="1" applyBorder="1" applyProtection="1">
      <alignment/>
      <protection locked="0"/>
    </xf>
    <xf numFmtId="164" fontId="22" fillId="3" borderId="16" xfId="0" applyFont="1" applyFill="1" applyBorder="1" applyAlignment="1">
      <alignment/>
    </xf>
    <xf numFmtId="164" fontId="8" fillId="6" borderId="4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8" fillId="5" borderId="4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/>
    </xf>
    <xf numFmtId="164" fontId="8" fillId="5" borderId="4" xfId="0" applyFont="1" applyFill="1" applyBorder="1" applyAlignment="1">
      <alignment horizontal="center"/>
    </xf>
    <xf numFmtId="164" fontId="12" fillId="5" borderId="4" xfId="20" applyFont="1" applyFill="1" applyBorder="1" applyProtection="1">
      <alignment/>
      <protection locked="0"/>
    </xf>
    <xf numFmtId="164" fontId="13" fillId="5" borderId="7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>
      <alignment horizontal="center" vertical="center"/>
    </xf>
    <xf numFmtId="166" fontId="13" fillId="5" borderId="7" xfId="0" applyNumberFormat="1" applyFont="1" applyFill="1" applyBorder="1" applyAlignment="1">
      <alignment horizontal="center" vertical="center"/>
    </xf>
    <xf numFmtId="164" fontId="12" fillId="2" borderId="4" xfId="20" applyFont="1" applyFill="1" applyBorder="1" applyAlignment="1">
      <alignment horizontal="center"/>
      <protection/>
    </xf>
    <xf numFmtId="164" fontId="12" fillId="5" borderId="4" xfId="0" applyFont="1" applyFill="1" applyBorder="1" applyAlignment="1" applyProtection="1">
      <alignment/>
      <protection locked="0"/>
    </xf>
    <xf numFmtId="164" fontId="12" fillId="5" borderId="7" xfId="0" applyFont="1" applyFill="1" applyBorder="1" applyAlignment="1" applyProtection="1">
      <alignment/>
      <protection locked="0"/>
    </xf>
    <xf numFmtId="164" fontId="12" fillId="2" borderId="14" xfId="0" applyFont="1" applyFill="1" applyBorder="1" applyAlignment="1">
      <alignment horizontal="center" vertical="center"/>
    </xf>
    <xf numFmtId="164" fontId="12" fillId="2" borderId="9" xfId="20" applyFont="1" applyFill="1" applyBorder="1" applyAlignment="1">
      <alignment horizontal="center"/>
      <protection/>
    </xf>
    <xf numFmtId="164" fontId="12" fillId="2" borderId="7" xfId="0" applyFont="1" applyFill="1" applyBorder="1" applyAlignment="1">
      <alignment horizontal="center" vertical="center"/>
    </xf>
    <xf numFmtId="164" fontId="12" fillId="5" borderId="7" xfId="20" applyFont="1" applyFill="1" applyBorder="1" applyProtection="1">
      <alignment/>
      <protection locked="0"/>
    </xf>
    <xf numFmtId="166" fontId="13" fillId="5" borderId="9" xfId="0" applyNumberFormat="1" applyFont="1" applyFill="1" applyBorder="1" applyAlignment="1">
      <alignment horizontal="center" vertical="center"/>
    </xf>
    <xf numFmtId="164" fontId="11" fillId="2" borderId="7" xfId="20" applyFont="1" applyFill="1" applyBorder="1" applyAlignment="1">
      <alignment horizontal="center"/>
      <protection/>
    </xf>
    <xf numFmtId="164" fontId="12" fillId="5" borderId="16" xfId="0" applyFont="1" applyFill="1" applyBorder="1" applyAlignment="1" applyProtection="1">
      <alignment/>
      <protection locked="0"/>
    </xf>
    <xf numFmtId="164" fontId="12" fillId="0" borderId="0" xfId="0" applyFont="1" applyFill="1" applyBorder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0" fillId="7" borderId="17" xfId="0" applyFont="1" applyFill="1" applyBorder="1" applyAlignment="1">
      <alignment horizontal="center" vertical="center"/>
    </xf>
    <xf numFmtId="164" fontId="0" fillId="7" borderId="17" xfId="0" applyFont="1" applyFill="1" applyBorder="1" applyAlignment="1">
      <alignment horizontal="center" vertical="center" wrapText="1"/>
    </xf>
    <xf numFmtId="164" fontId="0" fillId="7" borderId="18" xfId="0" applyFont="1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4" fontId="25" fillId="7" borderId="17" xfId="0" applyFont="1" applyFill="1" applyBorder="1" applyAlignment="1">
      <alignment horizontal="center"/>
    </xf>
    <xf numFmtId="164" fontId="30" fillId="7" borderId="4" xfId="0" applyFont="1" applyFill="1" applyBorder="1" applyAlignment="1">
      <alignment horizontal="center"/>
    </xf>
    <xf numFmtId="164" fontId="31" fillId="5" borderId="19" xfId="0" applyNumberFormat="1" applyFont="1" applyFill="1" applyBorder="1" applyAlignment="1" applyProtection="1">
      <alignment horizontal="center"/>
      <protection locked="0"/>
    </xf>
    <xf numFmtId="164" fontId="32" fillId="0" borderId="4" xfId="0" applyFont="1" applyFill="1" applyBorder="1" applyAlignment="1">
      <alignment horizontal="center"/>
    </xf>
    <xf numFmtId="166" fontId="32" fillId="0" borderId="4" xfId="0" applyNumberFormat="1" applyFont="1" applyFill="1" applyBorder="1" applyAlignment="1">
      <alignment horizontal="center"/>
    </xf>
    <xf numFmtId="167" fontId="32" fillId="0" borderId="4" xfId="0" applyNumberFormat="1" applyFont="1" applyFill="1" applyBorder="1" applyAlignment="1">
      <alignment horizontal="center"/>
    </xf>
    <xf numFmtId="166" fontId="32" fillId="5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32" fillId="5" borderId="0" xfId="0" applyNumberFormat="1" applyFont="1" applyFill="1" applyBorder="1" applyAlignment="1">
      <alignment horizontal="center"/>
    </xf>
    <xf numFmtId="166" fontId="32" fillId="5" borderId="11" xfId="0" applyNumberFormat="1" applyFont="1" applyFill="1" applyBorder="1" applyAlignment="1">
      <alignment horizontal="center"/>
    </xf>
    <xf numFmtId="166" fontId="33" fillId="5" borderId="4" xfId="0" applyNumberFormat="1" applyFont="1" applyFill="1" applyBorder="1" applyAlignment="1">
      <alignment horizontal="center"/>
    </xf>
    <xf numFmtId="166" fontId="32" fillId="5" borderId="2" xfId="0" applyNumberFormat="1" applyFont="1" applyFill="1" applyBorder="1" applyAlignment="1">
      <alignment horizontal="center"/>
    </xf>
    <xf numFmtId="164" fontId="16" fillId="5" borderId="4" xfId="0" applyFont="1" applyFill="1" applyBorder="1" applyAlignment="1">
      <alignment/>
    </xf>
    <xf numFmtId="166" fontId="32" fillId="5" borderId="9" xfId="0" applyNumberFormat="1" applyFont="1" applyFill="1" applyBorder="1" applyAlignment="1">
      <alignment horizontal="center"/>
    </xf>
    <xf numFmtId="166" fontId="32" fillId="5" borderId="6" xfId="0" applyNumberFormat="1" applyFont="1" applyFill="1" applyBorder="1" applyAlignment="1">
      <alignment horizontal="center"/>
    </xf>
    <xf numFmtId="166" fontId="32" fillId="5" borderId="7" xfId="0" applyNumberFormat="1" applyFont="1" applyFill="1" applyBorder="1" applyAlignment="1">
      <alignment horizontal="center"/>
    </xf>
    <xf numFmtId="166" fontId="34" fillId="5" borderId="4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6" fillId="0" borderId="4" xfId="0" applyFont="1" applyFill="1" applyBorder="1" applyAlignment="1">
      <alignment/>
    </xf>
    <xf numFmtId="164" fontId="12" fillId="5" borderId="4" xfId="0" applyFont="1" applyFill="1" applyBorder="1" applyAlignment="1">
      <alignment/>
    </xf>
    <xf numFmtId="164" fontId="12" fillId="5" borderId="19" xfId="0" applyNumberFormat="1" applyFont="1" applyFill="1" applyBorder="1" applyAlignment="1" applyProtection="1">
      <alignment horizontal="center"/>
      <protection locked="0"/>
    </xf>
    <xf numFmtId="166" fontId="35" fillId="8" borderId="4" xfId="0" applyNumberFormat="1" applyFont="1" applyFill="1" applyBorder="1" applyAlignment="1">
      <alignment horizontal="center"/>
    </xf>
    <xf numFmtId="166" fontId="35" fillId="8" borderId="11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Border="1" applyAlignment="1">
      <alignment/>
    </xf>
    <xf numFmtId="164" fontId="38" fillId="0" borderId="0" xfId="0" applyFont="1" applyAlignment="1">
      <alignment/>
    </xf>
    <xf numFmtId="164" fontId="38" fillId="0" borderId="2" xfId="0" applyFont="1" applyBorder="1" applyAlignment="1">
      <alignment horizontal="center"/>
    </xf>
    <xf numFmtId="164" fontId="39" fillId="0" borderId="0" xfId="0" applyFont="1" applyAlignment="1">
      <alignment horizontal="center"/>
    </xf>
    <xf numFmtId="164" fontId="39" fillId="0" borderId="0" xfId="0" applyFont="1" applyBorder="1" applyAlignment="1">
      <alignment horizontal="center"/>
    </xf>
    <xf numFmtId="164" fontId="38" fillId="0" borderId="4" xfId="0" applyFont="1" applyBorder="1" applyAlignment="1">
      <alignment/>
    </xf>
    <xf numFmtId="164" fontId="39" fillId="5" borderId="15" xfId="0" applyFont="1" applyFill="1" applyBorder="1" applyAlignment="1" applyProtection="1">
      <alignment/>
      <protection locked="0"/>
    </xf>
    <xf numFmtId="164" fontId="39" fillId="0" borderId="14" xfId="0" applyFont="1" applyBorder="1" applyAlignment="1">
      <alignment horizontal="center"/>
    </xf>
    <xf numFmtId="164" fontId="12" fillId="0" borderId="0" xfId="0" applyFont="1" applyAlignment="1">
      <alignment/>
    </xf>
    <xf numFmtId="164" fontId="38" fillId="0" borderId="7" xfId="0" applyFont="1" applyBorder="1" applyAlignment="1">
      <alignment horizontal="center"/>
    </xf>
    <xf numFmtId="164" fontId="39" fillId="0" borderId="3" xfId="0" applyFont="1" applyBorder="1" applyAlignment="1">
      <alignment horizontal="center"/>
    </xf>
    <xf numFmtId="164" fontId="39" fillId="0" borderId="9" xfId="0" applyFont="1" applyBorder="1" applyAlignment="1">
      <alignment horizontal="center"/>
    </xf>
    <xf numFmtId="164" fontId="39" fillId="0" borderId="2" xfId="0" applyFont="1" applyBorder="1" applyAlignment="1">
      <alignment horizontal="center"/>
    </xf>
    <xf numFmtId="164" fontId="38" fillId="0" borderId="0" xfId="0" applyFont="1" applyAlignment="1">
      <alignment horizontal="center"/>
    </xf>
    <xf numFmtId="164" fontId="39" fillId="0" borderId="20" xfId="0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38" fillId="0" borderId="9" xfId="0" applyFont="1" applyBorder="1" applyAlignment="1">
      <alignment horizontal="center"/>
    </xf>
    <xf numFmtId="164" fontId="39" fillId="0" borderId="21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40" fillId="0" borderId="0" xfId="0" applyFont="1" applyAlignment="1">
      <alignment/>
    </xf>
    <xf numFmtId="164" fontId="39" fillId="0" borderId="4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13" fillId="0" borderId="0" xfId="0" applyFont="1" applyAlignment="1">
      <alignment/>
    </xf>
    <xf numFmtId="164" fontId="12" fillId="0" borderId="2" xfId="0" applyFont="1" applyBorder="1" applyAlignment="1">
      <alignment horizontal="center"/>
    </xf>
    <xf numFmtId="164" fontId="38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9" fillId="0" borderId="0" xfId="0" applyFont="1" applyAlignment="1">
      <alignment/>
    </xf>
    <xf numFmtId="164" fontId="38" fillId="0" borderId="4" xfId="0" applyFont="1" applyBorder="1" applyAlignment="1">
      <alignment horizontal="center"/>
    </xf>
    <xf numFmtId="164" fontId="39" fillId="0" borderId="7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39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247650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85725</xdr:rowOff>
    </xdr:from>
    <xdr:to>
      <xdr:col>5</xdr:col>
      <xdr:colOff>0</xdr:colOff>
      <xdr:row>9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3448050" y="15621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152400</xdr:rowOff>
    </xdr:from>
    <xdr:to>
      <xdr:col>10</xdr:col>
      <xdr:colOff>190500</xdr:colOff>
      <xdr:row>11</xdr:row>
      <xdr:rowOff>152400</xdr:rowOff>
    </xdr:to>
    <xdr:sp>
      <xdr:nvSpPr>
        <xdr:cNvPr id="2" name="Строка 4"/>
        <xdr:cNvSpPr>
          <a:spLocks/>
        </xdr:cNvSpPr>
      </xdr:nvSpPr>
      <xdr:spPr>
        <a:xfrm>
          <a:off x="7620000" y="19526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5</xdr:col>
      <xdr:colOff>0</xdr:colOff>
      <xdr:row>24</xdr:row>
      <xdr:rowOff>85725</xdr:rowOff>
    </xdr:to>
    <xdr:sp>
      <xdr:nvSpPr>
        <xdr:cNvPr id="3" name="Строка 3"/>
        <xdr:cNvSpPr>
          <a:spLocks/>
        </xdr:cNvSpPr>
      </xdr:nvSpPr>
      <xdr:spPr>
        <a:xfrm>
          <a:off x="3448050" y="3990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152400</xdr:rowOff>
    </xdr:from>
    <xdr:to>
      <xdr:col>10</xdr:col>
      <xdr:colOff>190500</xdr:colOff>
      <xdr:row>26</xdr:row>
      <xdr:rowOff>152400</xdr:rowOff>
    </xdr:to>
    <xdr:sp>
      <xdr:nvSpPr>
        <xdr:cNvPr id="4" name="Строка 4"/>
        <xdr:cNvSpPr>
          <a:spLocks/>
        </xdr:cNvSpPr>
      </xdr:nvSpPr>
      <xdr:spPr>
        <a:xfrm>
          <a:off x="7620000" y="438150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85725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85725"/>
          <a:ext cx="5715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76"/>
  <sheetViews>
    <sheetView zoomScale="80" zoomScaleNormal="80" workbookViewId="0" topLeftCell="A16">
      <selection activeCell="U51" sqref="U51"/>
    </sheetView>
  </sheetViews>
  <sheetFormatPr defaultColWidth="9.140625" defaultRowHeight="12.75"/>
  <cols>
    <col min="1" max="1" width="7.140625" style="0" customWidth="1"/>
    <col min="2" max="2" width="22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:16" s="17" customFormat="1" ht="12" customHeigh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4" t="s">
        <v>11</v>
      </c>
      <c r="N7" s="15" t="s">
        <v>12</v>
      </c>
      <c r="O7" s="15" t="s">
        <v>13</v>
      </c>
      <c r="P7" s="16"/>
    </row>
    <row r="8" spans="1:18" s="17" customFormat="1" ht="12" customHeight="1">
      <c r="A8" s="18">
        <v>35</v>
      </c>
      <c r="B8" s="19" t="s">
        <v>14</v>
      </c>
      <c r="C8" s="20">
        <v>167</v>
      </c>
      <c r="D8" s="21">
        <v>230</v>
      </c>
      <c r="E8" s="22">
        <v>209</v>
      </c>
      <c r="F8" s="21">
        <v>247</v>
      </c>
      <c r="G8" s="22">
        <v>180</v>
      </c>
      <c r="H8" s="21">
        <v>218</v>
      </c>
      <c r="I8" s="23">
        <f>SUM(C8:H8)</f>
        <v>1251</v>
      </c>
      <c r="J8" s="24">
        <f>AVERAGE(C8:H8)</f>
        <v>208.5</v>
      </c>
      <c r="K8" s="25">
        <f>MAX(C8:H8)</f>
        <v>247</v>
      </c>
      <c r="L8" s="25">
        <f>IF(D8&lt;&gt;"",MAX(C8:H8)-MIN(C8:H8),"")</f>
        <v>80</v>
      </c>
      <c r="M8" s="23">
        <v>1</v>
      </c>
      <c r="N8" s="26" t="e">
        <f>MIN(#REF!)</f>
        <v>#REF!</v>
      </c>
      <c r="O8" s="27"/>
      <c r="P8" s="27"/>
      <c r="Q8" s="27"/>
      <c r="R8" s="27"/>
    </row>
    <row r="9" spans="1:15" s="17" customFormat="1" ht="12" customHeight="1">
      <c r="A9" s="18">
        <v>24</v>
      </c>
      <c r="B9" s="28" t="s">
        <v>15</v>
      </c>
      <c r="C9" s="29">
        <v>227</v>
      </c>
      <c r="D9" s="21">
        <v>173</v>
      </c>
      <c r="E9" s="22">
        <v>209</v>
      </c>
      <c r="F9" s="21">
        <v>200</v>
      </c>
      <c r="G9" s="22">
        <v>211</v>
      </c>
      <c r="H9" s="21">
        <v>224</v>
      </c>
      <c r="I9" s="23">
        <f>SUM(C9:H9)</f>
        <v>1244</v>
      </c>
      <c r="J9" s="24">
        <f>AVERAGE(C9:H9)</f>
        <v>207.33333333333334</v>
      </c>
      <c r="K9" s="25">
        <f>MAX(C9:H9)</f>
        <v>227</v>
      </c>
      <c r="L9" s="25">
        <f>IF(D9&lt;&gt;"",MAX(C9:H9)-MIN(C9:H9),"")</f>
        <v>54</v>
      </c>
      <c r="M9" s="23">
        <v>2</v>
      </c>
      <c r="N9" s="26" t="e">
        <f>MIN(#REF!)</f>
        <v>#REF!</v>
      </c>
      <c r="O9" s="16"/>
    </row>
    <row r="10" spans="1:15" s="17" customFormat="1" ht="12" customHeight="1">
      <c r="A10" s="18">
        <v>34</v>
      </c>
      <c r="B10" s="19" t="s">
        <v>16</v>
      </c>
      <c r="C10" s="29">
        <v>216</v>
      </c>
      <c r="D10" s="21">
        <v>201</v>
      </c>
      <c r="E10" s="22">
        <v>185</v>
      </c>
      <c r="F10" s="21">
        <v>194</v>
      </c>
      <c r="G10" s="22">
        <v>192</v>
      </c>
      <c r="H10" s="21">
        <v>235</v>
      </c>
      <c r="I10" s="23">
        <f>SUM(C10:H10)</f>
        <v>1223</v>
      </c>
      <c r="J10" s="24">
        <f>AVERAGE(C10:H10)</f>
        <v>203.83333333333334</v>
      </c>
      <c r="K10" s="25">
        <f>MAX(C10:H10)</f>
        <v>235</v>
      </c>
      <c r="L10" s="25">
        <f>IF(D10&lt;&gt;"",MAX(C10:H10)-MIN(C10:H10),"")</f>
        <v>50</v>
      </c>
      <c r="M10" s="23">
        <v>3</v>
      </c>
      <c r="N10" s="26" t="e">
        <f>MIN(#REF!)</f>
        <v>#REF!</v>
      </c>
      <c r="O10" s="16"/>
    </row>
    <row r="11" spans="1:15" s="17" customFormat="1" ht="12" customHeight="1">
      <c r="A11" s="18">
        <v>3</v>
      </c>
      <c r="B11" s="28" t="s">
        <v>17</v>
      </c>
      <c r="C11" s="29">
        <v>161</v>
      </c>
      <c r="D11" s="22">
        <v>225</v>
      </c>
      <c r="E11" s="30">
        <v>248</v>
      </c>
      <c r="F11" s="31">
        <v>198</v>
      </c>
      <c r="G11" s="30">
        <v>193</v>
      </c>
      <c r="H11" s="31">
        <v>192</v>
      </c>
      <c r="I11" s="23">
        <f>SUM(C11:H11)</f>
        <v>1217</v>
      </c>
      <c r="J11" s="24">
        <f>AVERAGE(C11:H11)</f>
        <v>202.83333333333334</v>
      </c>
      <c r="K11" s="25">
        <f>MAX(C11:H11)</f>
        <v>248</v>
      </c>
      <c r="L11" s="25">
        <f>IF(D11&lt;&gt;"",MAX(C11:H11)-MIN(C11:H11),"")</f>
        <v>87</v>
      </c>
      <c r="M11" s="23">
        <v>4</v>
      </c>
      <c r="N11" s="26" t="e">
        <f>MIN(#REF!)</f>
        <v>#REF!</v>
      </c>
      <c r="O11" s="16"/>
    </row>
    <row r="12" spans="1:15" s="17" customFormat="1" ht="12" customHeight="1">
      <c r="A12" s="18">
        <v>1</v>
      </c>
      <c r="B12" s="19" t="s">
        <v>18</v>
      </c>
      <c r="C12" s="29">
        <v>227</v>
      </c>
      <c r="D12" s="32">
        <v>187</v>
      </c>
      <c r="E12" s="33">
        <v>165</v>
      </c>
      <c r="F12" s="21">
        <v>226</v>
      </c>
      <c r="G12" s="22">
        <v>211</v>
      </c>
      <c r="H12" s="29">
        <v>165</v>
      </c>
      <c r="I12" s="23">
        <f>SUM(C12:H12)</f>
        <v>1181</v>
      </c>
      <c r="J12" s="24">
        <f>AVERAGE(C12:H12)</f>
        <v>196.83333333333334</v>
      </c>
      <c r="K12" s="25">
        <f>MAX(C12:H12)</f>
        <v>227</v>
      </c>
      <c r="L12" s="25">
        <f>IF(D12&lt;&gt;"",MAX(C12:H12)-MIN(C12:H12),"")</f>
        <v>62</v>
      </c>
      <c r="M12" s="23">
        <v>5</v>
      </c>
      <c r="N12" s="26" t="e">
        <f>MIN(#REF!)</f>
        <v>#REF!</v>
      </c>
      <c r="O12" s="16"/>
    </row>
    <row r="13" spans="1:15" s="17" customFormat="1" ht="12" customHeight="1">
      <c r="A13" s="18">
        <v>18</v>
      </c>
      <c r="B13" s="28" t="s">
        <v>19</v>
      </c>
      <c r="C13" s="20">
        <v>233</v>
      </c>
      <c r="D13" s="34">
        <v>177</v>
      </c>
      <c r="E13" s="35">
        <v>171</v>
      </c>
      <c r="F13" s="34">
        <v>209</v>
      </c>
      <c r="G13" s="35">
        <v>206</v>
      </c>
      <c r="H13" s="34">
        <v>171</v>
      </c>
      <c r="I13" s="23">
        <f>SUM(C13:H13)</f>
        <v>1167</v>
      </c>
      <c r="J13" s="24">
        <f>AVERAGE(C13:H13)</f>
        <v>194.5</v>
      </c>
      <c r="K13" s="25">
        <f>MAX(C13:H13)</f>
        <v>233</v>
      </c>
      <c r="L13" s="25">
        <f>IF(D13&lt;&gt;"",MAX(C13:H13)-MIN(C13:H13),"")</f>
        <v>62</v>
      </c>
      <c r="M13" s="23">
        <v>6</v>
      </c>
      <c r="N13" s="26" t="e">
        <f>MIN(#REF!)</f>
        <v>#REF!</v>
      </c>
      <c r="O13" s="16"/>
    </row>
    <row r="14" spans="1:15" s="17" customFormat="1" ht="12" customHeight="1">
      <c r="A14" s="18">
        <v>10</v>
      </c>
      <c r="B14" s="36" t="s">
        <v>20</v>
      </c>
      <c r="C14" s="29">
        <v>187</v>
      </c>
      <c r="D14" s="22">
        <v>184</v>
      </c>
      <c r="E14" s="22">
        <v>185</v>
      </c>
      <c r="F14" s="22">
        <v>207</v>
      </c>
      <c r="G14" s="22">
        <v>203</v>
      </c>
      <c r="H14" s="22">
        <v>186</v>
      </c>
      <c r="I14" s="23">
        <f>SUM(C14:H14)</f>
        <v>1152</v>
      </c>
      <c r="J14" s="24">
        <f>AVERAGE(C14:H14)</f>
        <v>192</v>
      </c>
      <c r="K14" s="25">
        <f>MAX(C14:H14)</f>
        <v>207</v>
      </c>
      <c r="L14" s="25">
        <f>IF(D14&lt;&gt;"",MAX(C14:H14)-MIN(C14:H14),"")</f>
        <v>23</v>
      </c>
      <c r="M14" s="23">
        <v>7</v>
      </c>
      <c r="N14" s="26" t="e">
        <f>MIN(#REF!)</f>
        <v>#REF!</v>
      </c>
      <c r="O14" s="16"/>
    </row>
    <row r="15" spans="1:15" s="17" customFormat="1" ht="12" customHeight="1">
      <c r="A15" s="37">
        <v>15</v>
      </c>
      <c r="B15" s="19" t="s">
        <v>21</v>
      </c>
      <c r="C15" s="29">
        <v>203</v>
      </c>
      <c r="D15" s="21">
        <v>201</v>
      </c>
      <c r="E15" s="30">
        <v>235</v>
      </c>
      <c r="F15" s="31">
        <v>170</v>
      </c>
      <c r="G15" s="30">
        <v>162</v>
      </c>
      <c r="H15" s="31">
        <v>180</v>
      </c>
      <c r="I15" s="23">
        <f>SUM(C15:H15)</f>
        <v>1151</v>
      </c>
      <c r="J15" s="24">
        <f>AVERAGE(C15:H15)</f>
        <v>191.83333333333334</v>
      </c>
      <c r="K15" s="25">
        <f>MAX(C15:H15)</f>
        <v>235</v>
      </c>
      <c r="L15" s="25">
        <f>IF(D15&lt;&gt;"",MAX(C15:H15)-MIN(C15:H15),"")</f>
        <v>73</v>
      </c>
      <c r="M15" s="23">
        <v>8</v>
      </c>
      <c r="N15" s="26" t="e">
        <f>MIN(#REF!)</f>
        <v>#REF!</v>
      </c>
      <c r="O15" s="16"/>
    </row>
    <row r="16" spans="1:15" s="17" customFormat="1" ht="12" customHeight="1">
      <c r="A16" s="18">
        <v>38</v>
      </c>
      <c r="B16" s="36" t="s">
        <v>22</v>
      </c>
      <c r="C16" s="29">
        <v>203</v>
      </c>
      <c r="D16" s="21">
        <v>201</v>
      </c>
      <c r="E16" s="22">
        <v>148</v>
      </c>
      <c r="F16" s="21">
        <v>184</v>
      </c>
      <c r="G16" s="22">
        <v>200</v>
      </c>
      <c r="H16" s="21">
        <v>211</v>
      </c>
      <c r="I16" s="23">
        <f>SUM(C16:H16)</f>
        <v>1147</v>
      </c>
      <c r="J16" s="24">
        <f>AVERAGE(C16:H16)</f>
        <v>191.16666666666666</v>
      </c>
      <c r="K16" s="25">
        <f>MAX(C16:H16)</f>
        <v>211</v>
      </c>
      <c r="L16" s="25">
        <f>IF(D16&lt;&gt;"",MAX(C16:H16)-MIN(C16:H16),"")</f>
        <v>63</v>
      </c>
      <c r="M16" s="23">
        <v>9</v>
      </c>
      <c r="N16" s="26" t="e">
        <f>MIN(#REF!)</f>
        <v>#REF!</v>
      </c>
      <c r="O16" s="16"/>
    </row>
    <row r="17" spans="1:15" s="17" customFormat="1" ht="12" customHeight="1">
      <c r="A17" s="18">
        <v>33</v>
      </c>
      <c r="B17" s="28" t="s">
        <v>23</v>
      </c>
      <c r="C17" s="38">
        <v>169</v>
      </c>
      <c r="D17" s="39">
        <v>189</v>
      </c>
      <c r="E17" s="40">
        <v>217</v>
      </c>
      <c r="F17" s="39">
        <v>194</v>
      </c>
      <c r="G17" s="40">
        <v>170</v>
      </c>
      <c r="H17" s="41">
        <v>199</v>
      </c>
      <c r="I17" s="23">
        <f>SUM(C17:H17)</f>
        <v>1138</v>
      </c>
      <c r="J17" s="24">
        <f>AVERAGE(C17:H17)</f>
        <v>189.66666666666666</v>
      </c>
      <c r="K17" s="25">
        <f>MAX(C17:H17)</f>
        <v>217</v>
      </c>
      <c r="L17" s="25">
        <f>IF(D17&lt;&gt;"",MAX(C17:H17)-MIN(C17:H17),"")</f>
        <v>48</v>
      </c>
      <c r="M17" s="23">
        <v>10</v>
      </c>
      <c r="N17" s="26" t="e">
        <f>MIN(#REF!)</f>
        <v>#REF!</v>
      </c>
      <c r="O17" s="16"/>
    </row>
    <row r="18" spans="1:15" s="17" customFormat="1" ht="12" customHeight="1">
      <c r="A18" s="18">
        <v>19</v>
      </c>
      <c r="B18" s="42" t="s">
        <v>24</v>
      </c>
      <c r="C18" s="29">
        <v>246</v>
      </c>
      <c r="D18" s="21">
        <v>221</v>
      </c>
      <c r="E18" s="22">
        <v>154</v>
      </c>
      <c r="F18" s="21">
        <v>161</v>
      </c>
      <c r="G18" s="22">
        <v>179</v>
      </c>
      <c r="H18" s="21">
        <v>176</v>
      </c>
      <c r="I18" s="23">
        <f>SUM(C18:H18)</f>
        <v>1137</v>
      </c>
      <c r="J18" s="24">
        <f>AVERAGE(C18:H18)</f>
        <v>189.5</v>
      </c>
      <c r="K18" s="25">
        <f>MAX(C18:H18)</f>
        <v>246</v>
      </c>
      <c r="L18" s="25">
        <f>IF(D18&lt;&gt;"",MAX(C18:H18)-MIN(C18:H18),"")</f>
        <v>92</v>
      </c>
      <c r="M18" s="23">
        <v>11</v>
      </c>
      <c r="N18" s="26" t="e">
        <f>MIN(#REF!)</f>
        <v>#REF!</v>
      </c>
      <c r="O18" s="16"/>
    </row>
    <row r="19" spans="1:15" s="17" customFormat="1" ht="12" customHeight="1">
      <c r="A19" s="18">
        <v>37</v>
      </c>
      <c r="B19" s="28" t="s">
        <v>25</v>
      </c>
      <c r="C19" s="29">
        <v>178</v>
      </c>
      <c r="D19" s="21">
        <v>192</v>
      </c>
      <c r="E19" s="22">
        <v>202</v>
      </c>
      <c r="F19" s="21">
        <v>173</v>
      </c>
      <c r="G19" s="22">
        <v>181</v>
      </c>
      <c r="H19" s="21">
        <v>203</v>
      </c>
      <c r="I19" s="23">
        <f>SUM(C19:H19)</f>
        <v>1129</v>
      </c>
      <c r="J19" s="24">
        <f>AVERAGE(C19:H19)</f>
        <v>188.16666666666666</v>
      </c>
      <c r="K19" s="25">
        <f>MAX(C19:H19)</f>
        <v>203</v>
      </c>
      <c r="L19" s="25">
        <f>IF(D19&lt;&gt;"",MAX(C19:H19)-MIN(C19:H19),"")</f>
        <v>30</v>
      </c>
      <c r="M19" s="23">
        <v>12</v>
      </c>
      <c r="N19" s="26" t="e">
        <f>MIN(#REF!)</f>
        <v>#REF!</v>
      </c>
      <c r="O19" s="16"/>
    </row>
    <row r="20" spans="1:15" s="17" customFormat="1" ht="12" customHeight="1">
      <c r="A20" s="18">
        <v>2</v>
      </c>
      <c r="B20" s="28" t="s">
        <v>26</v>
      </c>
      <c r="C20" s="29">
        <v>160</v>
      </c>
      <c r="D20" s="22">
        <v>181</v>
      </c>
      <c r="E20" s="22">
        <v>201</v>
      </c>
      <c r="F20" s="22">
        <v>204</v>
      </c>
      <c r="G20" s="22">
        <v>202</v>
      </c>
      <c r="H20" s="22">
        <v>181</v>
      </c>
      <c r="I20" s="23">
        <f>SUM(C20:H20)</f>
        <v>1129</v>
      </c>
      <c r="J20" s="24">
        <f>AVERAGE(C20:H20)</f>
        <v>188.16666666666666</v>
      </c>
      <c r="K20" s="25">
        <f>MAX(C20:H20)</f>
        <v>204</v>
      </c>
      <c r="L20" s="25">
        <f>IF(D20&lt;&gt;"",MAX(C20:H20)-MIN(C20:H20),"")</f>
        <v>44</v>
      </c>
      <c r="M20" s="23">
        <v>13</v>
      </c>
      <c r="N20" s="26" t="e">
        <f>MIN(#REF!)</f>
        <v>#REF!</v>
      </c>
      <c r="O20" s="16"/>
    </row>
    <row r="21" spans="1:15" s="17" customFormat="1" ht="12" customHeight="1">
      <c r="A21" s="18">
        <v>49</v>
      </c>
      <c r="B21" s="36" t="s">
        <v>27</v>
      </c>
      <c r="C21" s="43">
        <v>170</v>
      </c>
      <c r="D21" s="31">
        <v>199</v>
      </c>
      <c r="E21" s="30">
        <v>214</v>
      </c>
      <c r="F21" s="31">
        <v>176</v>
      </c>
      <c r="G21" s="30">
        <v>181</v>
      </c>
      <c r="H21" s="31">
        <v>183</v>
      </c>
      <c r="I21" s="23">
        <f>SUM(C21:H21)</f>
        <v>1123</v>
      </c>
      <c r="J21" s="24">
        <f>AVERAGE(C21:H21)</f>
        <v>187.16666666666666</v>
      </c>
      <c r="K21" s="25">
        <f>MAX(C21:H21)</f>
        <v>214</v>
      </c>
      <c r="L21" s="25">
        <f>IF(D21&lt;&gt;"",MAX(C21:H21)-MIN(C21:H21),"")</f>
        <v>44</v>
      </c>
      <c r="M21" s="23">
        <v>14</v>
      </c>
      <c r="N21" s="26" t="e">
        <f>MIN(#REF!)</f>
        <v>#REF!</v>
      </c>
      <c r="O21" s="16"/>
    </row>
    <row r="22" spans="1:15" s="17" customFormat="1" ht="12" customHeight="1">
      <c r="A22" s="18">
        <v>28</v>
      </c>
      <c r="B22" s="28" t="s">
        <v>28</v>
      </c>
      <c r="C22" s="20">
        <v>203</v>
      </c>
      <c r="D22" s="34">
        <v>172</v>
      </c>
      <c r="E22" s="35">
        <v>193</v>
      </c>
      <c r="F22" s="34">
        <v>181</v>
      </c>
      <c r="G22" s="35">
        <v>186</v>
      </c>
      <c r="H22" s="34">
        <v>187</v>
      </c>
      <c r="I22" s="23">
        <f>SUM(C22:H22)</f>
        <v>1122</v>
      </c>
      <c r="J22" s="24">
        <f>AVERAGE(C22:H22)</f>
        <v>187</v>
      </c>
      <c r="K22" s="25">
        <f>MAX(C22:H22)</f>
        <v>203</v>
      </c>
      <c r="L22" s="25">
        <f>IF(D22&lt;&gt;"",MAX(C22:H22)-MIN(C22:H22),"")</f>
        <v>31</v>
      </c>
      <c r="M22" s="23">
        <v>15</v>
      </c>
      <c r="N22" s="26" t="e">
        <f>MIN(#REF!)</f>
        <v>#REF!</v>
      </c>
      <c r="O22" s="16"/>
    </row>
    <row r="23" spans="1:20" s="17" customFormat="1" ht="12" customHeight="1">
      <c r="A23" s="18">
        <v>8</v>
      </c>
      <c r="B23" s="19" t="s">
        <v>29</v>
      </c>
      <c r="C23" s="22">
        <v>154</v>
      </c>
      <c r="D23" s="21">
        <v>174</v>
      </c>
      <c r="E23" s="22">
        <v>233</v>
      </c>
      <c r="F23" s="21">
        <v>167</v>
      </c>
      <c r="G23" s="22">
        <v>183</v>
      </c>
      <c r="H23" s="29">
        <v>189</v>
      </c>
      <c r="I23" s="23">
        <f>SUM(C23:H23)</f>
        <v>1100</v>
      </c>
      <c r="J23" s="24">
        <f>AVERAGE(C23:H23)</f>
        <v>183.33333333333334</v>
      </c>
      <c r="K23" s="25">
        <f>MAX(C23:H23)</f>
        <v>233</v>
      </c>
      <c r="L23" s="25">
        <f>IF(D23&lt;&gt;"",MAX(C23:H23)-MIN(C23:H23),"")</f>
        <v>79</v>
      </c>
      <c r="M23" s="23">
        <v>16</v>
      </c>
      <c r="N23" s="26" t="e">
        <f>MIN(#REF!)</f>
        <v>#REF!</v>
      </c>
      <c r="O23" s="16"/>
      <c r="P23" s="16"/>
      <c r="Q23" s="16"/>
      <c r="R23" s="16"/>
      <c r="S23" s="16"/>
      <c r="T23" s="16"/>
    </row>
    <row r="24" spans="1:20" s="17" customFormat="1" ht="12" customHeight="1">
      <c r="A24" s="18">
        <v>41</v>
      </c>
      <c r="B24" s="44" t="s">
        <v>30</v>
      </c>
      <c r="C24" s="43">
        <v>179</v>
      </c>
      <c r="D24" s="31">
        <v>152</v>
      </c>
      <c r="E24" s="45">
        <v>157</v>
      </c>
      <c r="F24" s="30">
        <v>176</v>
      </c>
      <c r="G24" s="43">
        <v>204</v>
      </c>
      <c r="H24" s="31">
        <v>196</v>
      </c>
      <c r="I24" s="23">
        <f>SUM(C24:H24)</f>
        <v>1064</v>
      </c>
      <c r="J24" s="24">
        <f>AVERAGE(C24:H24)</f>
        <v>177.33333333333334</v>
      </c>
      <c r="K24" s="25">
        <f>MAX(C24:H24)</f>
        <v>204</v>
      </c>
      <c r="L24" s="25">
        <f>IF(D24&lt;&gt;"",MAX(C24:H24)-MIN(C24:H24),"")</f>
        <v>52</v>
      </c>
      <c r="M24" s="23">
        <v>17</v>
      </c>
      <c r="N24" s="26" t="e">
        <f>MIN(#REF!)</f>
        <v>#REF!</v>
      </c>
      <c r="O24" s="16"/>
      <c r="P24" s="16"/>
      <c r="Q24" s="16"/>
      <c r="R24" s="16"/>
      <c r="S24" s="16"/>
      <c r="T24" s="16"/>
    </row>
    <row r="25" spans="1:20" s="17" customFormat="1" ht="12" customHeight="1">
      <c r="A25" s="18">
        <v>29</v>
      </c>
      <c r="B25" s="19" t="s">
        <v>31</v>
      </c>
      <c r="C25" s="43">
        <v>198</v>
      </c>
      <c r="D25" s="31">
        <v>163</v>
      </c>
      <c r="E25" s="30">
        <v>186</v>
      </c>
      <c r="F25" s="31">
        <v>194</v>
      </c>
      <c r="G25" s="30">
        <v>172</v>
      </c>
      <c r="H25" s="31">
        <v>147</v>
      </c>
      <c r="I25" s="23">
        <f>SUM(C25:H25)</f>
        <v>1060</v>
      </c>
      <c r="J25" s="24">
        <f>AVERAGE(C25:H25)</f>
        <v>176.66666666666666</v>
      </c>
      <c r="K25" s="25">
        <f>MAX(C25:H25)</f>
        <v>198</v>
      </c>
      <c r="L25" s="25">
        <f>IF(D25&lt;&gt;"",MAX(C25:H25)-MIN(C25:H25),"")</f>
        <v>51</v>
      </c>
      <c r="M25" s="23">
        <v>18</v>
      </c>
      <c r="N25" s="26" t="e">
        <f>MIN(#REF!)</f>
        <v>#REF!</v>
      </c>
      <c r="O25" s="16"/>
      <c r="P25" s="16"/>
      <c r="Q25" s="16"/>
      <c r="R25" s="16"/>
      <c r="S25" s="16"/>
      <c r="T25" s="16"/>
    </row>
    <row r="26" spans="1:20" s="17" customFormat="1" ht="12" customHeight="1">
      <c r="A26" s="18">
        <v>7</v>
      </c>
      <c r="B26" s="28" t="s">
        <v>32</v>
      </c>
      <c r="C26" s="43">
        <v>161</v>
      </c>
      <c r="D26" s="31">
        <v>158</v>
      </c>
      <c r="E26" s="30">
        <v>178</v>
      </c>
      <c r="F26" s="31">
        <v>166</v>
      </c>
      <c r="G26" s="30">
        <v>201</v>
      </c>
      <c r="H26" s="31">
        <v>192</v>
      </c>
      <c r="I26" s="23">
        <f>SUM(C26:H26)</f>
        <v>1056</v>
      </c>
      <c r="J26" s="24">
        <f>AVERAGE(C26:H26)</f>
        <v>176</v>
      </c>
      <c r="K26" s="25">
        <f>MAX(C26:H26)</f>
        <v>201</v>
      </c>
      <c r="L26" s="25">
        <f>IF(D26&lt;&gt;"",MAX(C26:H26)-MIN(C26:H26),"")</f>
        <v>43</v>
      </c>
      <c r="M26" s="23">
        <v>19</v>
      </c>
      <c r="N26" s="26" t="e">
        <f>MIN(#REF!)</f>
        <v>#REF!</v>
      </c>
      <c r="O26" s="16"/>
      <c r="P26" s="16"/>
      <c r="Q26" s="16"/>
      <c r="R26" s="16"/>
      <c r="S26" s="16"/>
      <c r="T26" s="16"/>
    </row>
    <row r="27" spans="1:20" s="17" customFormat="1" ht="12" customHeight="1">
      <c r="A27" s="46">
        <v>43</v>
      </c>
      <c r="B27" s="36" t="s">
        <v>33</v>
      </c>
      <c r="C27" s="43">
        <v>203</v>
      </c>
      <c r="D27" s="31">
        <v>149</v>
      </c>
      <c r="E27" s="30">
        <v>165</v>
      </c>
      <c r="F27" s="31">
        <v>190</v>
      </c>
      <c r="G27" s="30">
        <v>170</v>
      </c>
      <c r="H27" s="31">
        <v>174</v>
      </c>
      <c r="I27" s="23">
        <f>SUM(C27:H27)</f>
        <v>1051</v>
      </c>
      <c r="J27" s="24">
        <f>AVERAGE(C27:H27)</f>
        <v>175.16666666666666</v>
      </c>
      <c r="K27" s="25">
        <f>MAX(C27:H27)</f>
        <v>203</v>
      </c>
      <c r="L27" s="25">
        <f>IF(D27&lt;&gt;"",MAX(C27:H27)-MIN(C27:H27),"")</f>
        <v>54</v>
      </c>
      <c r="M27" s="23">
        <v>20</v>
      </c>
      <c r="N27" s="26" t="e">
        <f>MIN(#REF!)</f>
        <v>#REF!</v>
      </c>
      <c r="O27" s="16"/>
      <c r="P27" s="16"/>
      <c r="Q27" s="16"/>
      <c r="R27" s="16"/>
      <c r="S27" s="16"/>
      <c r="T27" s="16"/>
    </row>
    <row r="28" spans="1:20" s="17" customFormat="1" ht="12" customHeight="1">
      <c r="A28" s="46">
        <v>20</v>
      </c>
      <c r="B28" s="19" t="s">
        <v>34</v>
      </c>
      <c r="C28" s="43">
        <v>166</v>
      </c>
      <c r="D28" s="31">
        <v>156</v>
      </c>
      <c r="E28" s="30">
        <v>185</v>
      </c>
      <c r="F28" s="31">
        <v>201</v>
      </c>
      <c r="G28" s="30">
        <v>155</v>
      </c>
      <c r="H28" s="31">
        <v>169</v>
      </c>
      <c r="I28" s="23">
        <f>SUM(C28:H28)</f>
        <v>1032</v>
      </c>
      <c r="J28" s="24">
        <f>AVERAGE(C28:H28)</f>
        <v>172</v>
      </c>
      <c r="K28" s="25">
        <f>MAX(C28:H28)</f>
        <v>201</v>
      </c>
      <c r="L28" s="25">
        <f>IF(D28&lt;&gt;"",MAX(C28:H28)-MIN(C28:H28),"")</f>
        <v>46</v>
      </c>
      <c r="M28" s="23">
        <v>21</v>
      </c>
      <c r="N28" s="26" t="e">
        <f>MIN(#REF!)</f>
        <v>#REF!</v>
      </c>
      <c r="O28" s="16"/>
      <c r="P28" s="16"/>
      <c r="Q28" s="16"/>
      <c r="R28" s="16"/>
      <c r="S28" s="16"/>
      <c r="T28" s="16"/>
    </row>
    <row r="29" spans="1:20" s="17" customFormat="1" ht="13.5" customHeight="1">
      <c r="A29" s="46">
        <v>45</v>
      </c>
      <c r="B29" s="28" t="s">
        <v>35</v>
      </c>
      <c r="C29" s="43">
        <v>170</v>
      </c>
      <c r="D29" s="31">
        <v>169</v>
      </c>
      <c r="E29" s="30">
        <v>167</v>
      </c>
      <c r="F29" s="31">
        <v>201</v>
      </c>
      <c r="G29" s="30">
        <v>134</v>
      </c>
      <c r="H29" s="31">
        <v>186</v>
      </c>
      <c r="I29" s="23">
        <f>SUM(C29:H29)</f>
        <v>1027</v>
      </c>
      <c r="J29" s="24">
        <f>AVERAGE(C29:H29)</f>
        <v>171.16666666666666</v>
      </c>
      <c r="K29" s="25">
        <f>MAX(C29:H29)</f>
        <v>201</v>
      </c>
      <c r="L29" s="25">
        <f>IF(D29&lt;&gt;"",MAX(C29:H29)-MIN(C29:H29),"")</f>
        <v>67</v>
      </c>
      <c r="M29" s="23">
        <v>22</v>
      </c>
      <c r="N29" s="26" t="e">
        <f>MIN(#REF!)</f>
        <v>#REF!</v>
      </c>
      <c r="O29" s="16"/>
      <c r="P29" s="16"/>
      <c r="Q29" s="16"/>
      <c r="R29" s="16"/>
      <c r="S29" s="16"/>
      <c r="T29" s="16"/>
    </row>
    <row r="30" spans="1:20" s="17" customFormat="1" ht="12" customHeight="1">
      <c r="A30" s="46">
        <v>11</v>
      </c>
      <c r="B30" s="28" t="s">
        <v>36</v>
      </c>
      <c r="C30" s="43">
        <v>167</v>
      </c>
      <c r="D30" s="31">
        <v>174</v>
      </c>
      <c r="E30" s="30">
        <v>172</v>
      </c>
      <c r="F30" s="31">
        <v>142</v>
      </c>
      <c r="G30" s="30">
        <v>174</v>
      </c>
      <c r="H30" s="31">
        <v>190</v>
      </c>
      <c r="I30" s="23">
        <f>SUM(C30:H30)</f>
        <v>1019</v>
      </c>
      <c r="J30" s="24">
        <f>AVERAGE(C30:H30)</f>
        <v>169.83333333333334</v>
      </c>
      <c r="K30" s="25">
        <f>MAX(C30:H30)</f>
        <v>190</v>
      </c>
      <c r="L30" s="25">
        <f>IF(D30&lt;&gt;"",MAX(C30:H30)-MIN(C30:H30),"")</f>
        <v>48</v>
      </c>
      <c r="M30" s="23">
        <v>23</v>
      </c>
      <c r="N30" s="26" t="e">
        <f>MIN(#REF!)</f>
        <v>#REF!</v>
      </c>
      <c r="O30" s="16"/>
      <c r="P30" s="16"/>
      <c r="Q30" s="16"/>
      <c r="R30" s="16"/>
      <c r="S30" s="16"/>
      <c r="T30" s="16"/>
    </row>
    <row r="31" spans="1:20" s="17" customFormat="1" ht="12" customHeight="1">
      <c r="A31" s="46">
        <v>9</v>
      </c>
      <c r="B31" s="19" t="s">
        <v>37</v>
      </c>
      <c r="C31" s="43">
        <v>163</v>
      </c>
      <c r="D31" s="31">
        <v>161</v>
      </c>
      <c r="E31" s="30">
        <v>172</v>
      </c>
      <c r="F31" s="31">
        <v>152</v>
      </c>
      <c r="G31" s="30">
        <v>157</v>
      </c>
      <c r="H31" s="31">
        <v>212</v>
      </c>
      <c r="I31" s="23">
        <f>SUM(C31:H31)</f>
        <v>1017</v>
      </c>
      <c r="J31" s="24">
        <f>AVERAGE(C31:H31)</f>
        <v>169.5</v>
      </c>
      <c r="K31" s="25">
        <f>MAX(C31:H31)</f>
        <v>212</v>
      </c>
      <c r="L31" s="25">
        <f>IF(D31&lt;&gt;"",MAX(C31:H31)-MIN(C31:H31),"")</f>
        <v>60</v>
      </c>
      <c r="M31" s="23">
        <v>24</v>
      </c>
      <c r="N31" s="26" t="e">
        <f>MIN(#REF!)</f>
        <v>#REF!</v>
      </c>
      <c r="O31" s="16"/>
      <c r="P31" s="16"/>
      <c r="Q31" s="16"/>
      <c r="R31" s="16"/>
      <c r="S31" s="16"/>
      <c r="T31" s="16"/>
    </row>
    <row r="32" spans="1:20" s="17" customFormat="1" ht="12" customHeight="1">
      <c r="A32" s="46">
        <v>22</v>
      </c>
      <c r="B32" s="28" t="s">
        <v>38</v>
      </c>
      <c r="C32" s="43">
        <v>160</v>
      </c>
      <c r="D32" s="31">
        <v>136</v>
      </c>
      <c r="E32" s="47">
        <v>124</v>
      </c>
      <c r="F32" s="31">
        <v>224</v>
      </c>
      <c r="G32" s="30">
        <v>158</v>
      </c>
      <c r="H32" s="31">
        <v>210</v>
      </c>
      <c r="I32" s="23">
        <f>SUM(C32:H32)</f>
        <v>1012</v>
      </c>
      <c r="J32" s="24">
        <f>AVERAGE(C32:H32)</f>
        <v>168.66666666666666</v>
      </c>
      <c r="K32" s="25">
        <f>MAX(C32:H32)</f>
        <v>224</v>
      </c>
      <c r="L32" s="25">
        <f>IF(D32&lt;&gt;"",MAX(C32:H32)-MIN(C32:H32),"")</f>
        <v>100</v>
      </c>
      <c r="M32" s="23">
        <v>25</v>
      </c>
      <c r="N32" s="26" t="e">
        <f>MIN(#REF!)</f>
        <v>#REF!</v>
      </c>
      <c r="O32" s="16"/>
      <c r="P32" s="16"/>
      <c r="Q32" s="16"/>
      <c r="R32" s="16"/>
      <c r="S32" s="16"/>
      <c r="T32" s="16"/>
    </row>
    <row r="33" spans="1:20" s="17" customFormat="1" ht="12" customHeight="1">
      <c r="A33" s="46">
        <v>4</v>
      </c>
      <c r="B33" s="19" t="s">
        <v>39</v>
      </c>
      <c r="C33" s="43">
        <v>182</v>
      </c>
      <c r="D33" s="31">
        <v>157</v>
      </c>
      <c r="E33" s="30">
        <v>169</v>
      </c>
      <c r="F33" s="31">
        <v>168</v>
      </c>
      <c r="G33" s="30">
        <v>184</v>
      </c>
      <c r="H33" s="31">
        <v>140</v>
      </c>
      <c r="I33" s="23">
        <f>SUM(C33:H33)</f>
        <v>1000</v>
      </c>
      <c r="J33" s="24">
        <f>AVERAGE(C33:H33)</f>
        <v>166.66666666666666</v>
      </c>
      <c r="K33" s="25">
        <f>MAX(C33:H33)</f>
        <v>184</v>
      </c>
      <c r="L33" s="25">
        <f>IF(D33&lt;&gt;"",MAX(C33:H33)-MIN(C33:H33),"")</f>
        <v>44</v>
      </c>
      <c r="M33" s="23">
        <v>26</v>
      </c>
      <c r="N33" s="26" t="e">
        <f>MIN(#REF!)</f>
        <v>#REF!</v>
      </c>
      <c r="O33" s="16"/>
      <c r="P33" s="16"/>
      <c r="Q33" s="16"/>
      <c r="R33" s="16"/>
      <c r="S33" s="16"/>
      <c r="T33" s="16"/>
    </row>
    <row r="34" spans="1:20" s="17" customFormat="1" ht="12.75" customHeight="1">
      <c r="A34" s="46">
        <v>16</v>
      </c>
      <c r="B34" s="19" t="s">
        <v>40</v>
      </c>
      <c r="C34" s="43">
        <v>173</v>
      </c>
      <c r="D34" s="31">
        <v>156</v>
      </c>
      <c r="E34" s="30">
        <v>175</v>
      </c>
      <c r="F34" s="31">
        <v>189</v>
      </c>
      <c r="G34" s="30">
        <v>167</v>
      </c>
      <c r="H34" s="31">
        <v>137</v>
      </c>
      <c r="I34" s="23">
        <f>SUM(C34:H34)</f>
        <v>997</v>
      </c>
      <c r="J34" s="24">
        <f>AVERAGE(C34:H34)</f>
        <v>166.16666666666666</v>
      </c>
      <c r="K34" s="25">
        <f>MAX(C34:H34)</f>
        <v>189</v>
      </c>
      <c r="L34" s="25">
        <f>IF(D34&lt;&gt;"",MAX(C34:H34)-MIN(C34:H34),"")</f>
        <v>52</v>
      </c>
      <c r="M34" s="23">
        <v>27</v>
      </c>
      <c r="N34" s="26" t="e">
        <f>MIN(#REF!)</f>
        <v>#REF!</v>
      </c>
      <c r="O34" s="16"/>
      <c r="P34" s="16"/>
      <c r="Q34" s="16"/>
      <c r="R34" s="16"/>
      <c r="S34" s="16"/>
      <c r="T34" s="16"/>
    </row>
    <row r="35" spans="1:20" s="17" customFormat="1" ht="12" customHeight="1">
      <c r="A35" s="46">
        <v>47</v>
      </c>
      <c r="B35" s="19" t="s">
        <v>41</v>
      </c>
      <c r="C35" s="43">
        <v>136</v>
      </c>
      <c r="D35" s="31">
        <v>147</v>
      </c>
      <c r="E35" s="30">
        <v>184</v>
      </c>
      <c r="F35" s="31">
        <v>165</v>
      </c>
      <c r="G35" s="30">
        <v>176</v>
      </c>
      <c r="H35" s="31">
        <v>187</v>
      </c>
      <c r="I35" s="23">
        <f>SUM(C35:H35)</f>
        <v>995</v>
      </c>
      <c r="J35" s="24">
        <f>AVERAGE(C35:H35)</f>
        <v>165.83333333333334</v>
      </c>
      <c r="K35" s="25">
        <f>MAX(C35:H35)</f>
        <v>187</v>
      </c>
      <c r="L35" s="25">
        <f>IF(D35&lt;&gt;"",MAX(C35:H35)-MIN(C35:H35),"")</f>
        <v>51</v>
      </c>
      <c r="M35" s="23">
        <v>28</v>
      </c>
      <c r="N35" s="26" t="e">
        <f>MIN(#REF!)</f>
        <v>#REF!</v>
      </c>
      <c r="O35" s="16"/>
      <c r="P35" s="16"/>
      <c r="Q35" s="16"/>
      <c r="R35" s="16"/>
      <c r="S35" s="16"/>
      <c r="T35" s="16"/>
    </row>
    <row r="36" spans="1:20" s="50" customFormat="1" ht="12" customHeight="1">
      <c r="A36" s="46">
        <v>26</v>
      </c>
      <c r="B36" s="48" t="s">
        <v>42</v>
      </c>
      <c r="C36" s="43">
        <v>192</v>
      </c>
      <c r="D36" s="31">
        <v>136</v>
      </c>
      <c r="E36" s="30">
        <v>174</v>
      </c>
      <c r="F36" s="31">
        <v>172</v>
      </c>
      <c r="G36" s="30">
        <v>183</v>
      </c>
      <c r="H36" s="31">
        <v>134</v>
      </c>
      <c r="I36" s="23">
        <f>SUM(C36:H36)</f>
        <v>991</v>
      </c>
      <c r="J36" s="24">
        <f>AVERAGE(C36:H36)</f>
        <v>165.16666666666666</v>
      </c>
      <c r="K36" s="25">
        <f>MAX(C36:H36)</f>
        <v>192</v>
      </c>
      <c r="L36" s="25">
        <f>IF(D36&lt;&gt;"",MAX(C36:H36)-MIN(C36:H36),"")</f>
        <v>58</v>
      </c>
      <c r="M36" s="23">
        <v>29</v>
      </c>
      <c r="N36" s="26" t="e">
        <f>MIN(#REF!)</f>
        <v>#REF!</v>
      </c>
      <c r="O36" s="49"/>
      <c r="P36" s="49"/>
      <c r="Q36" s="49"/>
      <c r="R36" s="49"/>
      <c r="S36" s="49"/>
      <c r="T36" s="49"/>
    </row>
    <row r="37" spans="1:20" s="17" customFormat="1" ht="12" customHeight="1">
      <c r="A37" s="46">
        <v>5</v>
      </c>
      <c r="B37" s="51" t="s">
        <v>43</v>
      </c>
      <c r="C37" s="43">
        <v>132</v>
      </c>
      <c r="D37" s="31">
        <v>167</v>
      </c>
      <c r="E37" s="30">
        <v>174</v>
      </c>
      <c r="F37" s="31">
        <v>191</v>
      </c>
      <c r="G37" s="30">
        <v>164</v>
      </c>
      <c r="H37" s="31">
        <v>162</v>
      </c>
      <c r="I37" s="23">
        <f>SUM(C37:H37)</f>
        <v>990</v>
      </c>
      <c r="J37" s="24">
        <f>AVERAGE(C37:H37)</f>
        <v>165</v>
      </c>
      <c r="K37" s="25">
        <f>MAX(C37:H37)</f>
        <v>191</v>
      </c>
      <c r="L37" s="25">
        <f>IF(D37&lt;&gt;"",MAX(C37:H37)-MIN(C37:H37),"")</f>
        <v>59</v>
      </c>
      <c r="M37" s="23">
        <v>30</v>
      </c>
      <c r="N37" s="26" t="e">
        <f>MIN(#REF!)</f>
        <v>#REF!</v>
      </c>
      <c r="O37" s="16"/>
      <c r="P37" s="16"/>
      <c r="Q37" s="16"/>
      <c r="R37" s="16"/>
      <c r="S37" s="16"/>
      <c r="T37" s="16"/>
    </row>
    <row r="38" spans="1:20" s="54" customFormat="1" ht="12" customHeight="1">
      <c r="A38" s="46">
        <v>17</v>
      </c>
      <c r="B38" s="52" t="s">
        <v>44</v>
      </c>
      <c r="C38" s="43">
        <v>144</v>
      </c>
      <c r="D38" s="31">
        <v>147</v>
      </c>
      <c r="E38" s="30">
        <v>163</v>
      </c>
      <c r="F38" s="31">
        <v>179</v>
      </c>
      <c r="G38" s="30">
        <v>171</v>
      </c>
      <c r="H38" s="31">
        <v>172</v>
      </c>
      <c r="I38" s="23">
        <f>SUM(C38:H38)</f>
        <v>976</v>
      </c>
      <c r="J38" s="24">
        <f>AVERAGE(C38:H38)</f>
        <v>162.66666666666666</v>
      </c>
      <c r="K38" s="25">
        <f>MAX(C38:H38)</f>
        <v>179</v>
      </c>
      <c r="L38" s="25">
        <f>IF(D38&lt;&gt;"",MAX(C38:H38)-MIN(C38:H38),"")</f>
        <v>35</v>
      </c>
      <c r="M38" s="23">
        <v>31</v>
      </c>
      <c r="N38" s="26" t="e">
        <f>MIN(#REF!)</f>
        <v>#REF!</v>
      </c>
      <c r="O38" s="53"/>
      <c r="P38" s="53"/>
      <c r="Q38" s="53"/>
      <c r="R38" s="53"/>
      <c r="S38" s="53"/>
      <c r="T38" s="53"/>
    </row>
    <row r="39" spans="1:20" s="54" customFormat="1" ht="12" customHeight="1">
      <c r="A39" s="46">
        <v>32</v>
      </c>
      <c r="B39" s="55" t="s">
        <v>45</v>
      </c>
      <c r="C39" s="43">
        <v>150</v>
      </c>
      <c r="D39" s="31">
        <v>166</v>
      </c>
      <c r="E39" s="47">
        <v>149</v>
      </c>
      <c r="F39" s="31">
        <v>181</v>
      </c>
      <c r="G39" s="30">
        <v>174</v>
      </c>
      <c r="H39" s="31">
        <v>152</v>
      </c>
      <c r="I39" s="23">
        <f>SUM(C39:H39)</f>
        <v>972</v>
      </c>
      <c r="J39" s="24">
        <f>AVERAGE(C39:H39)</f>
        <v>162</v>
      </c>
      <c r="K39" s="25">
        <f>MAX(C39:H39)</f>
        <v>181</v>
      </c>
      <c r="L39" s="25">
        <f>IF(D39&lt;&gt;"",MAX(C39:H39)-MIN(C39:H39),"")</f>
        <v>32</v>
      </c>
      <c r="M39" s="23">
        <v>32</v>
      </c>
      <c r="N39" s="26" t="e">
        <f>MIN(#REF!)</f>
        <v>#REF!</v>
      </c>
      <c r="O39" s="53"/>
      <c r="P39" s="53"/>
      <c r="Q39" s="53"/>
      <c r="R39" s="53"/>
      <c r="S39" s="53"/>
      <c r="T39" s="53"/>
    </row>
    <row r="40" spans="1:15" s="54" customFormat="1" ht="12" customHeight="1">
      <c r="A40" s="46">
        <v>25</v>
      </c>
      <c r="B40" s="52" t="s">
        <v>46</v>
      </c>
      <c r="C40" s="43">
        <v>142</v>
      </c>
      <c r="D40" s="31">
        <v>138</v>
      </c>
      <c r="E40" s="30">
        <v>178</v>
      </c>
      <c r="F40" s="31">
        <v>157</v>
      </c>
      <c r="G40" s="30">
        <v>168</v>
      </c>
      <c r="H40" s="31">
        <v>171</v>
      </c>
      <c r="I40" s="23">
        <f>SUM(C40:H40)</f>
        <v>954</v>
      </c>
      <c r="J40" s="24">
        <f>AVERAGE(C40:H40)</f>
        <v>159</v>
      </c>
      <c r="K40" s="25">
        <f>MAX(C40:H40)</f>
        <v>178</v>
      </c>
      <c r="L40" s="25">
        <f>IF(D40&lt;&gt;"",MAX(C40:H40)-MIN(C40:H40),"")</f>
        <v>40</v>
      </c>
      <c r="M40" s="23">
        <v>33</v>
      </c>
      <c r="N40" s="26" t="e">
        <f>MIN(#REF!)</f>
        <v>#REF!</v>
      </c>
      <c r="O40" s="53"/>
    </row>
    <row r="41" spans="1:15" s="54" customFormat="1" ht="12" customHeight="1">
      <c r="A41" s="46">
        <v>40</v>
      </c>
      <c r="B41" s="56" t="s">
        <v>47</v>
      </c>
      <c r="C41" s="43">
        <v>139</v>
      </c>
      <c r="D41" s="31">
        <v>189</v>
      </c>
      <c r="E41" s="30">
        <v>155</v>
      </c>
      <c r="F41" s="31">
        <v>141</v>
      </c>
      <c r="G41" s="30">
        <v>160</v>
      </c>
      <c r="H41" s="31">
        <v>170</v>
      </c>
      <c r="I41" s="23">
        <f>SUM(C41:H41)</f>
        <v>954</v>
      </c>
      <c r="J41" s="24">
        <f>AVERAGE(C41:H41)</f>
        <v>159</v>
      </c>
      <c r="K41" s="25">
        <f>MAX(C41:H41)</f>
        <v>189</v>
      </c>
      <c r="L41" s="25">
        <f>IF(D41&lt;&gt;"",MAX(C41:H41)-MIN(C41:H41),"")</f>
        <v>50</v>
      </c>
      <c r="M41" s="23">
        <v>34</v>
      </c>
      <c r="N41" s="26" t="e">
        <f>MIN(#REF!)</f>
        <v>#REF!</v>
      </c>
      <c r="O41" s="57"/>
    </row>
    <row r="42" spans="1:15" s="54" customFormat="1" ht="12" customHeight="1">
      <c r="A42" s="46">
        <v>39</v>
      </c>
      <c r="B42" s="56" t="s">
        <v>48</v>
      </c>
      <c r="C42" s="43">
        <v>150</v>
      </c>
      <c r="D42" s="31">
        <v>150</v>
      </c>
      <c r="E42" s="47">
        <v>148</v>
      </c>
      <c r="F42" s="31">
        <v>145</v>
      </c>
      <c r="G42" s="30">
        <v>167</v>
      </c>
      <c r="H42" s="31">
        <v>189</v>
      </c>
      <c r="I42" s="23">
        <f>SUM(C42:H42)</f>
        <v>949</v>
      </c>
      <c r="J42" s="24">
        <f>AVERAGE(C42:H42)</f>
        <v>158.16666666666666</v>
      </c>
      <c r="K42" s="25">
        <f>MAX(C42:H42)</f>
        <v>189</v>
      </c>
      <c r="L42" s="25">
        <f>IF(D42&lt;&gt;"",MAX(C42:H42)-MIN(C42:H42),"")</f>
        <v>44</v>
      </c>
      <c r="M42" s="23">
        <v>35</v>
      </c>
      <c r="N42" s="26" t="e">
        <f>MIN(#REF!)</f>
        <v>#REF!</v>
      </c>
      <c r="O42" s="53"/>
    </row>
    <row r="43" spans="1:15" s="54" customFormat="1" ht="12" customHeight="1">
      <c r="A43" s="46">
        <v>30</v>
      </c>
      <c r="B43" s="56" t="s">
        <v>49</v>
      </c>
      <c r="C43" s="43">
        <v>131</v>
      </c>
      <c r="D43" s="31">
        <v>167</v>
      </c>
      <c r="E43" s="47">
        <v>149</v>
      </c>
      <c r="F43" s="31">
        <v>151</v>
      </c>
      <c r="G43" s="30">
        <v>147</v>
      </c>
      <c r="H43" s="31">
        <v>197</v>
      </c>
      <c r="I43" s="23">
        <f>SUM(C43:H43)</f>
        <v>942</v>
      </c>
      <c r="J43" s="24">
        <f>AVERAGE(C43:H43)</f>
        <v>157</v>
      </c>
      <c r="K43" s="25">
        <f>MAX(C43:H43)</f>
        <v>197</v>
      </c>
      <c r="L43" s="25">
        <f>IF(D43&lt;&gt;"",MAX(C43:H43)-MIN(C43:H43),"")</f>
        <v>66</v>
      </c>
      <c r="M43" s="23">
        <v>36</v>
      </c>
      <c r="N43" s="26" t="e">
        <f>MIN(#REF!)</f>
        <v>#REF!</v>
      </c>
      <c r="O43" s="53"/>
    </row>
    <row r="44" spans="1:14" ht="12" customHeight="1">
      <c r="A44" s="46">
        <v>31</v>
      </c>
      <c r="B44" s="58" t="s">
        <v>50</v>
      </c>
      <c r="C44" s="43">
        <v>160</v>
      </c>
      <c r="D44" s="31">
        <v>135</v>
      </c>
      <c r="E44" s="30">
        <v>186</v>
      </c>
      <c r="F44" s="31">
        <v>135</v>
      </c>
      <c r="G44" s="30">
        <v>180</v>
      </c>
      <c r="H44" s="31">
        <v>134</v>
      </c>
      <c r="I44" s="23">
        <f>SUM(C44:H44)</f>
        <v>930</v>
      </c>
      <c r="J44" s="24">
        <f>AVERAGE(C44:H44)</f>
        <v>155</v>
      </c>
      <c r="K44" s="25">
        <f>MAX(C44:H44)</f>
        <v>186</v>
      </c>
      <c r="L44" s="25">
        <f>IF(D44&lt;&gt;"",MAX(C44:H44)-MIN(C44:H44),"")</f>
        <v>52</v>
      </c>
      <c r="M44" s="23">
        <v>37</v>
      </c>
      <c r="N44" s="26" t="e">
        <f>MIN(#REF!)</f>
        <v>#REF!</v>
      </c>
    </row>
    <row r="45" spans="1:14" ht="11.25" customHeight="1">
      <c r="A45" s="46">
        <v>48</v>
      </c>
      <c r="B45" s="58" t="s">
        <v>51</v>
      </c>
      <c r="C45" s="43">
        <v>117</v>
      </c>
      <c r="D45" s="31">
        <v>122</v>
      </c>
      <c r="E45" s="30">
        <v>201</v>
      </c>
      <c r="F45" s="31">
        <v>127</v>
      </c>
      <c r="G45" s="30">
        <v>195</v>
      </c>
      <c r="H45" s="31">
        <v>162</v>
      </c>
      <c r="I45" s="23">
        <f>SUM(C45:H45)</f>
        <v>924</v>
      </c>
      <c r="J45" s="24">
        <f>AVERAGE(C45:H45)</f>
        <v>154</v>
      </c>
      <c r="K45" s="25">
        <f>MAX(C45:H45)</f>
        <v>201</v>
      </c>
      <c r="L45" s="25">
        <f>IF(D45&lt;&gt;"",MAX(C45:H45)-MIN(C45:H45),"")</f>
        <v>84</v>
      </c>
      <c r="M45" s="23">
        <v>38</v>
      </c>
      <c r="N45" s="26" t="e">
        <f>MIN(#REF!)</f>
        <v>#REF!</v>
      </c>
    </row>
    <row r="46" spans="1:14" ht="11.25" customHeight="1">
      <c r="A46" s="46">
        <v>12</v>
      </c>
      <c r="B46" s="59" t="s">
        <v>52</v>
      </c>
      <c r="C46" s="43">
        <v>125</v>
      </c>
      <c r="D46" s="31">
        <v>162</v>
      </c>
      <c r="E46" s="30">
        <v>158</v>
      </c>
      <c r="F46" s="31">
        <v>163</v>
      </c>
      <c r="G46" s="30">
        <v>142</v>
      </c>
      <c r="H46" s="31">
        <v>151</v>
      </c>
      <c r="I46" s="23">
        <f>SUM(C46:H46)</f>
        <v>901</v>
      </c>
      <c r="J46" s="24">
        <f>AVERAGE(C46:H46)</f>
        <v>150.16666666666666</v>
      </c>
      <c r="K46" s="25">
        <f>MAX(C46:H46)</f>
        <v>163</v>
      </c>
      <c r="L46" s="25">
        <f>IF(D46&lt;&gt;"",MAX(C46:H46)-MIN(C46:H46),"")</f>
        <v>38</v>
      </c>
      <c r="M46" s="23">
        <v>39</v>
      </c>
      <c r="N46" s="26"/>
    </row>
    <row r="47" spans="1:14" ht="12" customHeight="1">
      <c r="A47" s="46">
        <v>44</v>
      </c>
      <c r="B47" s="60" t="s">
        <v>53</v>
      </c>
      <c r="C47" s="43">
        <v>185</v>
      </c>
      <c r="D47" s="31">
        <v>154</v>
      </c>
      <c r="E47" s="30">
        <v>122</v>
      </c>
      <c r="F47" s="31">
        <v>163</v>
      </c>
      <c r="G47" s="30">
        <v>113</v>
      </c>
      <c r="H47" s="31">
        <v>164</v>
      </c>
      <c r="I47" s="23">
        <f>SUM(C47:H47)</f>
        <v>901</v>
      </c>
      <c r="J47" s="24">
        <f>AVERAGE(C47:H47)</f>
        <v>150.16666666666666</v>
      </c>
      <c r="K47" s="25">
        <f>MAX(C47:H47)</f>
        <v>185</v>
      </c>
      <c r="L47" s="25">
        <f>IF(D47&lt;&gt;"",MAX(C47:H47)-MIN(C47:H47),"")</f>
        <v>72</v>
      </c>
      <c r="M47" s="23">
        <v>40</v>
      </c>
      <c r="N47" s="26" t="e">
        <f>MIN(#REF!)</f>
        <v>#REF!</v>
      </c>
    </row>
    <row r="48" spans="1:14" ht="12" customHeight="1">
      <c r="A48" s="61" t="s">
        <v>54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6" t="e">
        <f>MIN(#REF!)</f>
        <v>#REF!</v>
      </c>
    </row>
    <row r="49" spans="1:14" ht="12" customHeight="1">
      <c r="A49" s="62"/>
      <c r="B49" s="63" t="s">
        <v>6</v>
      </c>
      <c r="C49" s="64">
        <v>1</v>
      </c>
      <c r="D49" s="64">
        <v>2</v>
      </c>
      <c r="E49" s="64">
        <v>3</v>
      </c>
      <c r="F49" s="64">
        <v>4</v>
      </c>
      <c r="G49" s="64">
        <v>5</v>
      </c>
      <c r="H49" s="64">
        <v>6</v>
      </c>
      <c r="I49" s="65" t="s">
        <v>7</v>
      </c>
      <c r="J49" s="65" t="s">
        <v>8</v>
      </c>
      <c r="K49" s="65" t="s">
        <v>9</v>
      </c>
      <c r="L49" s="65" t="s">
        <v>10</v>
      </c>
      <c r="M49" s="65" t="s">
        <v>11</v>
      </c>
      <c r="N49" s="26" t="e">
        <f>MIN(#REF!)</f>
        <v>#REF!</v>
      </c>
    </row>
    <row r="50" spans="1:14" ht="12" customHeight="1">
      <c r="A50" s="37">
        <v>21</v>
      </c>
      <c r="B50" s="66" t="s">
        <v>55</v>
      </c>
      <c r="C50" s="43">
        <v>183</v>
      </c>
      <c r="D50" s="31">
        <v>158</v>
      </c>
      <c r="E50" s="30">
        <v>215</v>
      </c>
      <c r="F50" s="31">
        <v>172</v>
      </c>
      <c r="G50" s="30">
        <v>158</v>
      </c>
      <c r="H50" s="31">
        <v>191</v>
      </c>
      <c r="I50" s="67">
        <f>IF(C50&lt;&gt;"",SUM(C50:H50),"")</f>
        <v>1077</v>
      </c>
      <c r="J50" s="68">
        <f>IF(C50&lt;&gt;"",AVERAGE(C50:H50),"")</f>
        <v>179.5</v>
      </c>
      <c r="K50" s="69">
        <f>IF(C50&lt;&gt;"",MAX(C50:H50),"")</f>
        <v>215</v>
      </c>
      <c r="L50" s="69">
        <f>IF(D50&lt;&gt;"",MAX(C50:H50)-MIN(C50:H50),"")</f>
        <v>57</v>
      </c>
      <c r="M50" s="67">
        <v>1</v>
      </c>
      <c r="N50" s="26" t="e">
        <f>MIN(#REF!)</f>
        <v>#REF!</v>
      </c>
    </row>
    <row r="51" spans="1:14" ht="12" customHeight="1">
      <c r="A51" s="70">
        <v>42</v>
      </c>
      <c r="B51" s="71" t="s">
        <v>56</v>
      </c>
      <c r="C51" s="20">
        <v>167</v>
      </c>
      <c r="D51" s="35">
        <v>182</v>
      </c>
      <c r="E51" s="30">
        <v>194</v>
      </c>
      <c r="F51" s="31">
        <v>169</v>
      </c>
      <c r="G51" s="30">
        <v>192</v>
      </c>
      <c r="H51" s="31">
        <v>169</v>
      </c>
      <c r="I51" s="67">
        <f>IF(C51&lt;&gt;"",SUM(C51:H51),"")</f>
        <v>1073</v>
      </c>
      <c r="J51" s="68">
        <f>IF(C51&lt;&gt;"",AVERAGE(C51:H51),"")</f>
        <v>178.83333333333334</v>
      </c>
      <c r="K51" s="25">
        <f>IF(C51&lt;&gt;"",MAX(C51:H51),"")</f>
        <v>194</v>
      </c>
      <c r="L51" s="25">
        <f>IF(D51&lt;&gt;"",MAX(C51:H51)-MIN(C51:H51),"")</f>
        <v>27</v>
      </c>
      <c r="M51" s="23">
        <v>2</v>
      </c>
      <c r="N51" s="26" t="e">
        <f>MIN(#REF!)</f>
        <v>#REF!</v>
      </c>
    </row>
    <row r="52" spans="1:13" ht="12" customHeight="1">
      <c r="A52" s="37">
        <v>14</v>
      </c>
      <c r="B52" s="72" t="s">
        <v>57</v>
      </c>
      <c r="C52" s="22">
        <v>168</v>
      </c>
      <c r="D52" s="29">
        <v>196</v>
      </c>
      <c r="E52" s="29">
        <v>166</v>
      </c>
      <c r="F52" s="21">
        <v>183</v>
      </c>
      <c r="G52" s="22">
        <v>178</v>
      </c>
      <c r="H52" s="21">
        <v>163</v>
      </c>
      <c r="I52" s="67">
        <f>IF(C52&lt;&gt;"",SUM(C52:H52),"")</f>
        <v>1054</v>
      </c>
      <c r="J52" s="68">
        <f>IF(C52&lt;&gt;"",AVERAGE(C52:H52),"")</f>
        <v>175.66666666666666</v>
      </c>
      <c r="K52" s="25">
        <f>IF(C52&lt;&gt;"",MAX(C52:H52),"")</f>
        <v>196</v>
      </c>
      <c r="L52" s="25">
        <f>IF(D52&lt;&gt;"",MAX(C52:H52)-MIN(C52:H52),"")</f>
        <v>33</v>
      </c>
      <c r="M52" s="67">
        <v>3</v>
      </c>
    </row>
    <row r="53" spans="1:13" ht="12" customHeight="1">
      <c r="A53" s="73">
        <v>36</v>
      </c>
      <c r="B53" s="71" t="s">
        <v>58</v>
      </c>
      <c r="C53" s="43">
        <v>185</v>
      </c>
      <c r="D53" s="31">
        <v>147</v>
      </c>
      <c r="E53" s="40">
        <v>130</v>
      </c>
      <c r="F53" s="39">
        <v>201</v>
      </c>
      <c r="G53" s="40">
        <v>181</v>
      </c>
      <c r="H53" s="39">
        <v>186</v>
      </c>
      <c r="I53" s="67">
        <f>IF(C53&lt;&gt;"",SUM(C53:H53),"")</f>
        <v>1030</v>
      </c>
      <c r="J53" s="68">
        <f>IF(C53&lt;&gt;"",AVERAGE(C53:H53),"")</f>
        <v>171.66666666666666</v>
      </c>
      <c r="K53" s="25">
        <f>IF(C53&lt;&gt;"",MAX(C53:H53),"")</f>
        <v>201</v>
      </c>
      <c r="L53" s="25">
        <f>IF(D53&lt;&gt;"",MAX(C53:H53)-MIN(C53:H53),"")</f>
        <v>71</v>
      </c>
      <c r="M53" s="23">
        <v>4</v>
      </c>
    </row>
    <row r="54" spans="1:14" ht="12" customHeight="1">
      <c r="A54" s="74">
        <v>23</v>
      </c>
      <c r="B54" s="66" t="s">
        <v>59</v>
      </c>
      <c r="C54" s="29">
        <v>163</v>
      </c>
      <c r="D54" s="21">
        <v>159</v>
      </c>
      <c r="E54" s="22">
        <v>156</v>
      </c>
      <c r="F54" s="21">
        <v>184</v>
      </c>
      <c r="G54" s="22">
        <v>184</v>
      </c>
      <c r="H54" s="21">
        <v>176</v>
      </c>
      <c r="I54" s="67">
        <f>IF(C54&lt;&gt;"",SUM(C54:H54),"")</f>
        <v>1022</v>
      </c>
      <c r="J54" s="68">
        <f>IF(C54&lt;&gt;"",AVERAGE(C54:H54),"")</f>
        <v>170.33333333333334</v>
      </c>
      <c r="K54" s="25">
        <f>IF(C54&lt;&gt;"",MAX(C54:H54),"")</f>
        <v>184</v>
      </c>
      <c r="L54" s="25">
        <f>IF(D54&lt;&gt;"",MAX(C54:H54)-MIN(C54:H54),"")</f>
        <v>28</v>
      </c>
      <c r="M54" s="67">
        <v>5</v>
      </c>
      <c r="N54" s="26">
        <f>MIN(C50:H50)</f>
        <v>158</v>
      </c>
    </row>
    <row r="55" spans="1:14" ht="12" customHeight="1">
      <c r="A55" s="73">
        <v>13</v>
      </c>
      <c r="B55" s="71" t="s">
        <v>60</v>
      </c>
      <c r="C55" s="43">
        <v>187</v>
      </c>
      <c r="D55" s="31">
        <v>156</v>
      </c>
      <c r="E55" s="30">
        <v>157</v>
      </c>
      <c r="F55" s="31">
        <v>170</v>
      </c>
      <c r="G55" s="30">
        <v>162</v>
      </c>
      <c r="H55" s="31">
        <v>186</v>
      </c>
      <c r="I55" s="67">
        <f>IF(C55&lt;&gt;"",SUM(C55:H55),"")</f>
        <v>1018</v>
      </c>
      <c r="J55" s="68">
        <f>IF(C55&lt;&gt;"",AVERAGE(C55:H55),"")</f>
        <v>169.66666666666666</v>
      </c>
      <c r="K55" s="25">
        <f>IF(C55&lt;&gt;"",MAX(C55:H55),"")</f>
        <v>187</v>
      </c>
      <c r="L55" s="25">
        <f>IF(D55&lt;&gt;"",MAX(C55:H55)-MIN(C55:H55),"")</f>
        <v>31</v>
      </c>
      <c r="M55" s="23">
        <v>6</v>
      </c>
      <c r="N55" s="26">
        <f>MIN(C51:H51)</f>
        <v>167</v>
      </c>
    </row>
    <row r="56" spans="1:14" ht="12" customHeight="1">
      <c r="A56" s="75">
        <v>46</v>
      </c>
      <c r="B56" s="76" t="s">
        <v>61</v>
      </c>
      <c r="C56" s="30">
        <v>186</v>
      </c>
      <c r="D56" s="31">
        <v>161</v>
      </c>
      <c r="E56" s="30">
        <v>142</v>
      </c>
      <c r="F56" s="31">
        <v>190</v>
      </c>
      <c r="G56" s="30">
        <v>191</v>
      </c>
      <c r="H56" s="31">
        <v>138</v>
      </c>
      <c r="I56" s="67">
        <f>IF(C56&lt;&gt;"",SUM(C56:H56),"")</f>
        <v>1008</v>
      </c>
      <c r="J56" s="68">
        <f>IF(C56&lt;&gt;"",AVERAGE(C56:H56),"")</f>
        <v>168</v>
      </c>
      <c r="K56" s="25">
        <f>IF(C56&lt;&gt;"",MAX(C56:H56),"")</f>
        <v>191</v>
      </c>
      <c r="L56" s="77">
        <f>IF(D56&lt;&gt;"",MAX(C56:H56)-MIN(C56:H56),"")</f>
        <v>53</v>
      </c>
      <c r="M56" s="67">
        <v>7</v>
      </c>
      <c r="N56" s="26">
        <f>MIN(C52:H52)</f>
        <v>163</v>
      </c>
    </row>
    <row r="57" spans="1:14" ht="12" customHeight="1">
      <c r="A57" s="78">
        <v>6</v>
      </c>
      <c r="B57" s="66" t="s">
        <v>62</v>
      </c>
      <c r="C57" s="30">
        <v>159</v>
      </c>
      <c r="D57" s="31">
        <v>158</v>
      </c>
      <c r="E57" s="30">
        <v>129</v>
      </c>
      <c r="F57" s="31">
        <v>174</v>
      </c>
      <c r="G57" s="30">
        <v>169</v>
      </c>
      <c r="H57" s="31">
        <v>155</v>
      </c>
      <c r="I57" s="67">
        <f>IF(C57&lt;&gt;"",SUM(C57:H57),"")</f>
        <v>944</v>
      </c>
      <c r="J57" s="68">
        <f>IF(C57&lt;&gt;"",AVERAGE(C57:H57),"")</f>
        <v>157.33333333333334</v>
      </c>
      <c r="K57" s="25">
        <f>IF(C57&lt;&gt;"",MAX(C57:H57),"")</f>
        <v>174</v>
      </c>
      <c r="L57" s="77">
        <f>IF(D57&lt;&gt;"",MAX(C57:H57)-MIN(C57:H57),"")</f>
        <v>45</v>
      </c>
      <c r="M57" s="23">
        <v>8</v>
      </c>
      <c r="N57" s="26">
        <f>MIN(C53:H53)</f>
        <v>130</v>
      </c>
    </row>
    <row r="58" spans="1:14" ht="12" customHeight="1">
      <c r="A58" s="75">
        <v>27</v>
      </c>
      <c r="B58" s="79" t="s">
        <v>63</v>
      </c>
      <c r="C58" s="30">
        <v>161</v>
      </c>
      <c r="D58" s="31">
        <v>156</v>
      </c>
      <c r="E58" s="30">
        <v>143</v>
      </c>
      <c r="F58" s="31">
        <v>125</v>
      </c>
      <c r="G58" s="30">
        <v>148</v>
      </c>
      <c r="H58" s="31">
        <v>199</v>
      </c>
      <c r="I58" s="67">
        <f>IF(C58&lt;&gt;"",SUM(C58:H58),"")</f>
        <v>932</v>
      </c>
      <c r="J58" s="68">
        <f>IF(C58&lt;&gt;"",AVERAGE(C58:H58),"")</f>
        <v>155.33333333333334</v>
      </c>
      <c r="K58" s="25">
        <f>IF(C58&lt;&gt;"",MAX(C58:H58),"")</f>
        <v>199</v>
      </c>
      <c r="L58" s="77">
        <f>IF(D58&lt;&gt;"",MAX(C58:H58)-MIN(C58:H58),"")</f>
        <v>74</v>
      </c>
      <c r="M58" s="67">
        <v>9</v>
      </c>
      <c r="N58" s="26">
        <f>MIN(C54:H54)</f>
        <v>156</v>
      </c>
    </row>
    <row r="59" ht="12" customHeight="1">
      <c r="N59" s="26">
        <f>MIN(C56:H56)</f>
        <v>138</v>
      </c>
    </row>
    <row r="60" ht="12" customHeight="1">
      <c r="N60" s="26">
        <f>MIN(C57:H57)</f>
        <v>129</v>
      </c>
    </row>
    <row r="61" ht="10.5" customHeight="1">
      <c r="N61" s="26">
        <f>MIN(C58:H58)</f>
        <v>125</v>
      </c>
    </row>
    <row r="62" ht="12" customHeight="1">
      <c r="N62" s="26" t="e">
        <f>MIN(#REF!)</f>
        <v>#REF!</v>
      </c>
    </row>
    <row r="70" ht="12.75">
      <c r="C70" s="80"/>
    </row>
    <row r="71" ht="12.75">
      <c r="C71" s="80"/>
    </row>
    <row r="72" ht="12.75">
      <c r="C72" s="80"/>
    </row>
    <row r="73" ht="12.75">
      <c r="C73" s="80"/>
    </row>
    <row r="74" ht="12.75">
      <c r="C74" s="80"/>
    </row>
    <row r="75" ht="12.75">
      <c r="C75" s="80"/>
    </row>
    <row r="76" ht="12.75">
      <c r="C76" s="80"/>
    </row>
  </sheetData>
  <sheetProtection selectLockedCells="1" selectUnlockedCells="1"/>
  <mergeCells count="1">
    <mergeCell ref="A48:M48"/>
  </mergeCells>
  <conditionalFormatting sqref="C8:H19 C23:H30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C20:H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C22:H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conditionalFormatting sqref="C31:H35">
    <cfRule type="cellIs" priority="7" dxfId="0" operator="equal" stopIfTrue="1">
      <formula>$N28</formula>
    </cfRule>
    <cfRule type="cellIs" priority="8" dxfId="1" operator="equal" stopIfTrue="1">
      <formula>$K31</formula>
    </cfRule>
  </conditionalFormatting>
  <conditionalFormatting sqref="C36:H40">
    <cfRule type="cellIs" priority="9" dxfId="0" operator="equal" stopIfTrue="1">
      <formula>$N28</formula>
    </cfRule>
    <cfRule type="cellIs" priority="10" dxfId="1" operator="equal" stopIfTrue="1">
      <formula>$K36</formula>
    </cfRule>
  </conditionalFormatting>
  <conditionalFormatting sqref="C41:H43">
    <cfRule type="cellIs" priority="11" dxfId="0" operator="equal" stopIfTrue="1">
      <formula>$N31</formula>
    </cfRule>
    <cfRule type="cellIs" priority="12" dxfId="1" operator="equal" stopIfTrue="1">
      <formula>$K41</formula>
    </cfRule>
  </conditionalFormatting>
  <conditionalFormatting sqref="C44:H46">
    <cfRule type="cellIs" priority="13" dxfId="0" operator="equal" stopIfTrue="1">
      <formula>$N32</formula>
    </cfRule>
    <cfRule type="cellIs" priority="14" dxfId="1" operator="equal" stopIfTrue="1">
      <formula>$K44</formula>
    </cfRule>
  </conditionalFormatting>
  <conditionalFormatting sqref="C47:H47">
    <cfRule type="cellIs" priority="15" dxfId="0" operator="equal" stopIfTrue="1">
      <formula>$N32</formula>
    </cfRule>
    <cfRule type="cellIs" priority="16" dxfId="1" operator="equal" stopIfTrue="1">
      <formula>$K47</formula>
    </cfRule>
  </conditionalFormatting>
  <conditionalFormatting sqref="B37 B41:B47 B58">
    <cfRule type="expression" priority="17" dxfId="2" stopIfTrue="1">
      <formula>(C37&gt;0)</formula>
    </cfRule>
  </conditionalFormatting>
  <conditionalFormatting sqref="C57:H58">
    <cfRule type="cellIs" priority="18" dxfId="0" operator="equal" stopIfTrue="1">
      <formula>$N19</formula>
    </cfRule>
    <cfRule type="cellIs" priority="19" dxfId="2" operator="equal" stopIfTrue="1">
      <formula>$K57</formula>
    </cfRule>
  </conditionalFormatting>
  <conditionalFormatting sqref="C50:H56">
    <cfRule type="cellIs" priority="20" dxfId="0" operator="equal" stopIfTrue="1">
      <formula>$N37</formula>
    </cfRule>
    <cfRule type="cellIs" priority="21" dxfId="2" operator="equal" stopIfTrue="1">
      <formula>$K50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48975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M42"/>
  <sheetViews>
    <sheetView zoomScale="85" zoomScaleNormal="85" workbookViewId="0" topLeftCell="A1">
      <selection activeCell="T18" sqref="T18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81"/>
      <c r="C1" s="81"/>
      <c r="D1" s="81"/>
      <c r="E1" s="81"/>
      <c r="F1" s="81"/>
      <c r="G1" s="8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82"/>
    </row>
    <row r="2" spans="2:23" ht="22.5" customHeight="1">
      <c r="B2" s="83"/>
      <c r="C2" s="84"/>
      <c r="D2" s="83"/>
      <c r="E2" s="83"/>
      <c r="F2" s="83" t="s">
        <v>64</v>
      </c>
      <c r="G2" s="83"/>
      <c r="H2" s="85"/>
      <c r="I2" s="85"/>
      <c r="J2" s="85"/>
      <c r="K2" s="85"/>
      <c r="L2" s="85"/>
      <c r="M2" s="85"/>
      <c r="N2" s="85"/>
      <c r="O2" s="85"/>
      <c r="P2" s="85"/>
      <c r="Q2" s="2" t="s">
        <v>1</v>
      </c>
      <c r="W2" s="82"/>
    </row>
    <row r="3" spans="2:17" ht="28.5" customHeight="1">
      <c r="B3" s="83"/>
      <c r="C3" s="83"/>
      <c r="D3" s="83"/>
      <c r="E3" s="83"/>
      <c r="F3" s="83"/>
      <c r="G3" s="86" t="s">
        <v>65</v>
      </c>
      <c r="H3" s="86"/>
      <c r="I3" s="85"/>
      <c r="Q3" s="2" t="s">
        <v>2</v>
      </c>
    </row>
    <row r="4" spans="1:22" ht="14.25" customHeight="1">
      <c r="A4" s="87" t="s">
        <v>66</v>
      </c>
      <c r="B4" s="87" t="s">
        <v>67</v>
      </c>
      <c r="C4" s="88" t="s">
        <v>68</v>
      </c>
      <c r="D4" s="88" t="s">
        <v>69</v>
      </c>
      <c r="E4" s="88" t="s">
        <v>70</v>
      </c>
      <c r="F4" s="89" t="s">
        <v>71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8" t="s">
        <v>72</v>
      </c>
      <c r="U4" s="88" t="s">
        <v>73</v>
      </c>
      <c r="V4" s="87" t="s">
        <v>74</v>
      </c>
    </row>
    <row r="5" spans="1:22" ht="17.25" customHeight="1">
      <c r="A5" s="87"/>
      <c r="B5" s="87"/>
      <c r="C5" s="87"/>
      <c r="D5" s="87"/>
      <c r="E5" s="87"/>
      <c r="F5" s="90">
        <v>7</v>
      </c>
      <c r="G5" s="91" t="s">
        <v>75</v>
      </c>
      <c r="H5" s="90">
        <v>8</v>
      </c>
      <c r="I5" s="91" t="s">
        <v>75</v>
      </c>
      <c r="J5" s="90">
        <v>9</v>
      </c>
      <c r="K5" s="91" t="s">
        <v>75</v>
      </c>
      <c r="L5" s="90">
        <v>10</v>
      </c>
      <c r="M5" s="91" t="s">
        <v>75</v>
      </c>
      <c r="N5" s="90">
        <v>11</v>
      </c>
      <c r="O5" s="91" t="s">
        <v>75</v>
      </c>
      <c r="P5" s="90">
        <v>12</v>
      </c>
      <c r="Q5" s="91" t="s">
        <v>75</v>
      </c>
      <c r="R5" s="90">
        <v>13</v>
      </c>
      <c r="S5" s="91" t="s">
        <v>75</v>
      </c>
      <c r="T5" s="88"/>
      <c r="U5" s="88"/>
      <c r="V5" s="88"/>
    </row>
    <row r="6" spans="1:22" ht="14.25" customHeight="1">
      <c r="A6" s="92" t="s">
        <v>76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3" ht="12.75">
      <c r="A7" s="93">
        <v>12</v>
      </c>
      <c r="B7" s="71" t="s">
        <v>25</v>
      </c>
      <c r="C7" s="94">
        <f>квалификация!I19</f>
        <v>1129</v>
      </c>
      <c r="D7" s="95">
        <f>SUM(C7,F7:S7)</f>
        <v>2868</v>
      </c>
      <c r="E7" s="96">
        <f>SUM(C7,F7,H7,J7,L7,N7,P7,R7)/(13-COUNTBLANK(F7:S7)/2)</f>
        <v>204.46153846153845</v>
      </c>
      <c r="F7" s="97">
        <v>215</v>
      </c>
      <c r="G7" s="97">
        <v>30</v>
      </c>
      <c r="H7" s="97">
        <v>235</v>
      </c>
      <c r="I7" s="97">
        <v>30</v>
      </c>
      <c r="J7" s="97">
        <v>206</v>
      </c>
      <c r="K7" s="97">
        <v>30</v>
      </c>
      <c r="L7" s="97">
        <v>223</v>
      </c>
      <c r="M7" s="97">
        <v>30</v>
      </c>
      <c r="N7" s="97">
        <v>190</v>
      </c>
      <c r="O7" s="97">
        <v>30</v>
      </c>
      <c r="P7" s="97">
        <v>244</v>
      </c>
      <c r="Q7" s="97">
        <v>30</v>
      </c>
      <c r="R7" s="97">
        <v>216</v>
      </c>
      <c r="S7" s="97">
        <v>30</v>
      </c>
      <c r="T7" s="95">
        <f>SUM(G7,I7,K7,M7,S7,O7,Q7)</f>
        <v>210</v>
      </c>
      <c r="U7" s="96">
        <f>IF(F7&lt;&gt;"",AVERAGE(F7,H7,J7,L7,R7,N7,P7),"")</f>
        <v>218.42857142857142</v>
      </c>
      <c r="V7" s="94">
        <v>1</v>
      </c>
      <c r="W7" s="98">
        <f>MAX(F7:S7)</f>
        <v>244</v>
      </c>
    </row>
    <row r="8" spans="1:23" ht="12.75">
      <c r="A8" s="93">
        <v>3</v>
      </c>
      <c r="B8" s="66" t="s">
        <v>16</v>
      </c>
      <c r="C8" s="94">
        <f>квалификация!I10</f>
        <v>1223</v>
      </c>
      <c r="D8" s="95">
        <f>SUM(C8,F8:S8)</f>
        <v>2758</v>
      </c>
      <c r="E8" s="96">
        <f>SUM(C8,F8,H8,J8,L8,N8,P8,R8)/(13-COUNTBLANK(F8:S8)/2)</f>
        <v>200.6153846153846</v>
      </c>
      <c r="F8" s="97">
        <v>207</v>
      </c>
      <c r="G8" s="99">
        <v>30</v>
      </c>
      <c r="H8" s="97">
        <v>193</v>
      </c>
      <c r="I8" s="97">
        <v>0</v>
      </c>
      <c r="J8" s="97">
        <v>197</v>
      </c>
      <c r="K8" s="97">
        <v>0</v>
      </c>
      <c r="L8" s="97">
        <v>197</v>
      </c>
      <c r="M8" s="100">
        <v>30</v>
      </c>
      <c r="N8" s="100">
        <v>217</v>
      </c>
      <c r="O8" s="100">
        <v>30</v>
      </c>
      <c r="P8" s="100">
        <v>187</v>
      </c>
      <c r="Q8" s="100">
        <v>30</v>
      </c>
      <c r="R8" s="97">
        <v>187</v>
      </c>
      <c r="S8" s="97">
        <v>30</v>
      </c>
      <c r="T8" s="95">
        <f>SUM(G8,I8,K8,M8,S8,O8,Q8)</f>
        <v>150</v>
      </c>
      <c r="U8" s="96">
        <f>IF(F8&lt;&gt;"",AVERAGE(F8,H8,J8,L8,R8,N8,P8),"")</f>
        <v>197.85714285714286</v>
      </c>
      <c r="V8" s="94">
        <v>2</v>
      </c>
      <c r="W8" s="98">
        <f>MAX(F8:S8)</f>
        <v>217</v>
      </c>
    </row>
    <row r="9" spans="1:23" ht="12.75">
      <c r="A9" s="93">
        <v>2</v>
      </c>
      <c r="B9" s="71" t="s">
        <v>77</v>
      </c>
      <c r="C9" s="94">
        <f>квалификация!I9</f>
        <v>1244</v>
      </c>
      <c r="D9" s="95">
        <f>SUM(C9,F9:S9)</f>
        <v>2751</v>
      </c>
      <c r="E9" s="96">
        <f>SUM(C9,F9,H9,J9,L9,N9,P9,R9)/(13-COUNTBLANK(F9:S9)/2)</f>
        <v>202.3846153846154</v>
      </c>
      <c r="F9" s="97">
        <v>195</v>
      </c>
      <c r="G9" s="97">
        <v>30</v>
      </c>
      <c r="H9" s="101">
        <v>221</v>
      </c>
      <c r="I9" s="97">
        <v>30</v>
      </c>
      <c r="J9" s="97">
        <v>201</v>
      </c>
      <c r="K9" s="97">
        <v>0</v>
      </c>
      <c r="L9" s="97">
        <v>186</v>
      </c>
      <c r="M9" s="97">
        <v>0</v>
      </c>
      <c r="N9" s="97">
        <v>211</v>
      </c>
      <c r="O9" s="97">
        <v>30</v>
      </c>
      <c r="P9" s="97">
        <v>157</v>
      </c>
      <c r="Q9" s="97">
        <v>0</v>
      </c>
      <c r="R9" s="97">
        <v>216</v>
      </c>
      <c r="S9" s="97">
        <v>30</v>
      </c>
      <c r="T9" s="95">
        <f>SUM(G9,I9,K9,M9,S9,O9,Q9)</f>
        <v>120</v>
      </c>
      <c r="U9" s="96">
        <f>IF(F9&lt;&gt;"",AVERAGE(F9,H9,J9,L9,R9,N9,P9),"")</f>
        <v>198.14285714285714</v>
      </c>
      <c r="V9" s="94">
        <v>3</v>
      </c>
      <c r="W9" s="98">
        <f>MAX(F9:S9)</f>
        <v>221</v>
      </c>
    </row>
    <row r="10" spans="1:23" ht="12.75">
      <c r="A10" s="93">
        <v>5</v>
      </c>
      <c r="B10" s="66" t="s">
        <v>18</v>
      </c>
      <c r="C10" s="94">
        <f>квалификация!I12</f>
        <v>1181</v>
      </c>
      <c r="D10" s="95">
        <f>SUM(C10,F10:S10)</f>
        <v>2735</v>
      </c>
      <c r="E10" s="96">
        <f>SUM(C10,F10,H10,J10,L10,N10,P10,R10)/(13-COUNTBLANK(F10:S10)/2)</f>
        <v>196.53846153846155</v>
      </c>
      <c r="F10" s="97">
        <v>199</v>
      </c>
      <c r="G10" s="97">
        <v>0</v>
      </c>
      <c r="H10" s="97">
        <v>207</v>
      </c>
      <c r="I10" s="97">
        <v>30</v>
      </c>
      <c r="J10" s="97">
        <v>192</v>
      </c>
      <c r="K10" s="97">
        <v>30</v>
      </c>
      <c r="L10" s="97">
        <v>176</v>
      </c>
      <c r="M10" s="97">
        <v>30</v>
      </c>
      <c r="N10" s="97">
        <v>176</v>
      </c>
      <c r="O10" s="97">
        <v>30</v>
      </c>
      <c r="P10" s="97">
        <v>223</v>
      </c>
      <c r="Q10" s="97">
        <v>30</v>
      </c>
      <c r="R10" s="97">
        <v>201</v>
      </c>
      <c r="S10" s="97">
        <v>30</v>
      </c>
      <c r="T10" s="95">
        <f>SUM(G10,I10,K10,M10,S10,O10,Q10)</f>
        <v>180</v>
      </c>
      <c r="U10" s="96">
        <f>IF(F10&lt;&gt;"",AVERAGE(F10,H10,J10,L10,R10,N10,P10),"")</f>
        <v>196.28571428571428</v>
      </c>
      <c r="V10" s="94">
        <v>4</v>
      </c>
      <c r="W10" s="98">
        <f>MAX(F10:S10)</f>
        <v>223</v>
      </c>
    </row>
    <row r="11" spans="1:23" ht="12.75">
      <c r="A11" s="93">
        <v>6</v>
      </c>
      <c r="B11" s="71" t="s">
        <v>19</v>
      </c>
      <c r="C11" s="94">
        <f>квалификация!I13</f>
        <v>1167</v>
      </c>
      <c r="D11" s="95">
        <f>SUM(C11,F11:S11)</f>
        <v>2659</v>
      </c>
      <c r="E11" s="96">
        <f>SUM(C11,F11,H11,J11,L11,N11,P11,R11)/(13-COUNTBLANK(F11:S11)/2)</f>
        <v>195.30769230769232</v>
      </c>
      <c r="F11" s="97">
        <v>175</v>
      </c>
      <c r="G11" s="97">
        <v>30</v>
      </c>
      <c r="H11" s="97">
        <v>236</v>
      </c>
      <c r="I11" s="97">
        <v>30</v>
      </c>
      <c r="J11" s="97">
        <v>223</v>
      </c>
      <c r="K11" s="97">
        <v>30</v>
      </c>
      <c r="L11" s="97">
        <v>157</v>
      </c>
      <c r="M11" s="97">
        <v>0</v>
      </c>
      <c r="N11" s="97">
        <v>178</v>
      </c>
      <c r="O11" s="97">
        <v>0</v>
      </c>
      <c r="P11" s="97">
        <v>225</v>
      </c>
      <c r="Q11" s="97">
        <v>30</v>
      </c>
      <c r="R11" s="97">
        <v>178</v>
      </c>
      <c r="S11" s="97">
        <v>0</v>
      </c>
      <c r="T11" s="95">
        <f>SUM(G11,I11,K11,M11,S11,O11,Q11)</f>
        <v>120</v>
      </c>
      <c r="U11" s="96">
        <f>IF(F11&lt;&gt;"",AVERAGE(F11,H11,J11,L11,R11,N11,P11),"")</f>
        <v>196</v>
      </c>
      <c r="V11" s="94">
        <v>5</v>
      </c>
      <c r="W11" s="98">
        <f>MAX(F11:S11)</f>
        <v>236</v>
      </c>
    </row>
    <row r="12" spans="1:23" ht="12.75">
      <c r="A12" s="93">
        <v>13</v>
      </c>
      <c r="B12" s="71" t="s">
        <v>26</v>
      </c>
      <c r="C12" s="94">
        <f>квалификация!I20</f>
        <v>1129</v>
      </c>
      <c r="D12" s="95">
        <f>SUM(C12,F12:S12)</f>
        <v>2658</v>
      </c>
      <c r="E12" s="96">
        <f>SUM(C12,F12,H12,J12,L12,N12,P12,R12)/(13-COUNTBLANK(F12:S12)/2)</f>
        <v>195.23076923076923</v>
      </c>
      <c r="F12" s="97">
        <v>207</v>
      </c>
      <c r="G12" s="97">
        <v>30</v>
      </c>
      <c r="H12" s="97">
        <v>193</v>
      </c>
      <c r="I12" s="97">
        <v>30</v>
      </c>
      <c r="J12" s="97">
        <v>201</v>
      </c>
      <c r="K12" s="97">
        <v>0</v>
      </c>
      <c r="L12" s="97">
        <v>221</v>
      </c>
      <c r="M12" s="102">
        <v>0</v>
      </c>
      <c r="N12" s="102">
        <v>214</v>
      </c>
      <c r="O12" s="102">
        <v>30</v>
      </c>
      <c r="P12" s="102">
        <v>201</v>
      </c>
      <c r="Q12" s="102">
        <v>30</v>
      </c>
      <c r="R12" s="102">
        <v>172</v>
      </c>
      <c r="S12" s="97">
        <v>0</v>
      </c>
      <c r="T12" s="95">
        <f>SUM(G12,I12,K12,M12,S12,O12,Q12)</f>
        <v>120</v>
      </c>
      <c r="U12" s="96">
        <f>IF(F12&lt;&gt;"",AVERAGE(F12,H12,J12,L12,R12,N12,P12),"")</f>
        <v>201.28571428571428</v>
      </c>
      <c r="V12" s="94">
        <v>6</v>
      </c>
      <c r="W12" s="98">
        <f>MAX(F12:S12)</f>
        <v>221</v>
      </c>
    </row>
    <row r="13" spans="1:23" ht="12.75">
      <c r="A13" s="93">
        <v>9</v>
      </c>
      <c r="B13" s="103" t="s">
        <v>22</v>
      </c>
      <c r="C13" s="94">
        <f>квалификация!I16</f>
        <v>1147</v>
      </c>
      <c r="D13" s="95">
        <f>SUM(C13,F13:S13)</f>
        <v>2621</v>
      </c>
      <c r="E13" s="96">
        <f>SUM(C13,F13,H13,J13,L13,N13,P13,R13)/(13-COUNTBLANK(F13:S13)/2)</f>
        <v>194.69230769230768</v>
      </c>
      <c r="F13" s="97">
        <v>246</v>
      </c>
      <c r="G13" s="99">
        <v>30</v>
      </c>
      <c r="H13" s="97">
        <v>140</v>
      </c>
      <c r="I13" s="97">
        <v>0</v>
      </c>
      <c r="J13" s="97">
        <v>203</v>
      </c>
      <c r="K13" s="97">
        <v>30</v>
      </c>
      <c r="L13" s="104">
        <v>153</v>
      </c>
      <c r="M13" s="97">
        <v>0</v>
      </c>
      <c r="N13" s="97">
        <v>205</v>
      </c>
      <c r="O13" s="97">
        <v>0</v>
      </c>
      <c r="P13" s="97">
        <v>257</v>
      </c>
      <c r="Q13" s="97">
        <v>30</v>
      </c>
      <c r="R13" s="97">
        <v>180</v>
      </c>
      <c r="S13" s="105">
        <v>0</v>
      </c>
      <c r="T13" s="95">
        <f>SUM(G13,I13,K13,M13,S13,O13,Q13)</f>
        <v>90</v>
      </c>
      <c r="U13" s="96">
        <f>IF(F13&lt;&gt;"",AVERAGE(F13,H13,J13,L13,R13,N13,P13),"")</f>
        <v>197.71428571428572</v>
      </c>
      <c r="V13" s="94">
        <v>7</v>
      </c>
      <c r="W13" s="98">
        <f>MAX(F13:S13)</f>
        <v>257</v>
      </c>
    </row>
    <row r="14" spans="1:23" ht="12.75">
      <c r="A14" s="93">
        <v>15</v>
      </c>
      <c r="B14" s="71" t="s">
        <v>28</v>
      </c>
      <c r="C14" s="94">
        <f>квалификация!I22</f>
        <v>1122</v>
      </c>
      <c r="D14" s="95">
        <f>SUM(C14,F14:S14)</f>
        <v>2562</v>
      </c>
      <c r="E14" s="96">
        <f>SUM(C14,F14,H14,J14,L14,N14,P14,R14)/(13-COUNTBLANK(F14:S14)/2)</f>
        <v>185.53846153846155</v>
      </c>
      <c r="F14" s="97">
        <v>174</v>
      </c>
      <c r="G14" s="97">
        <v>0</v>
      </c>
      <c r="H14" s="97">
        <v>198</v>
      </c>
      <c r="I14" s="97">
        <v>30</v>
      </c>
      <c r="J14" s="97">
        <v>183</v>
      </c>
      <c r="K14" s="97">
        <v>30</v>
      </c>
      <c r="L14" s="97">
        <v>204</v>
      </c>
      <c r="M14" s="106">
        <v>30</v>
      </c>
      <c r="N14" s="106">
        <v>203</v>
      </c>
      <c r="O14" s="106">
        <v>30</v>
      </c>
      <c r="P14" s="106">
        <v>166</v>
      </c>
      <c r="Q14" s="106">
        <v>0</v>
      </c>
      <c r="R14" s="106">
        <v>162</v>
      </c>
      <c r="S14" s="97">
        <v>30</v>
      </c>
      <c r="T14" s="95">
        <f>SUM(G14,I14,K14,M14,S14,O14,Q14)</f>
        <v>150</v>
      </c>
      <c r="U14" s="96">
        <f>IF(F14&lt;&gt;"",AVERAGE(F14,H14,J14,L14,R14,N14,P14),"")</f>
        <v>184.28571428571428</v>
      </c>
      <c r="V14" s="94">
        <v>8</v>
      </c>
      <c r="W14" s="98">
        <f>MAX(F14:S14)</f>
        <v>204</v>
      </c>
    </row>
    <row r="15" spans="1:23" s="108" customFormat="1" ht="12.75">
      <c r="A15" s="93">
        <v>7</v>
      </c>
      <c r="B15" s="103" t="s">
        <v>20</v>
      </c>
      <c r="C15" s="94">
        <f>квалификация!I14</f>
        <v>1152</v>
      </c>
      <c r="D15" s="95">
        <f>SUM(C15,F15:S15)</f>
        <v>2524</v>
      </c>
      <c r="E15" s="96">
        <f>SUM(C15,F15,H15,J15,L15,N15,P15,R15)/(13-COUNTBLANK(F15:S15)/2)</f>
        <v>187.23076923076923</v>
      </c>
      <c r="F15" s="97">
        <v>129</v>
      </c>
      <c r="G15" s="97">
        <v>0</v>
      </c>
      <c r="H15" s="97">
        <v>194</v>
      </c>
      <c r="I15" s="97">
        <v>30</v>
      </c>
      <c r="J15" s="97">
        <v>174</v>
      </c>
      <c r="K15" s="97">
        <v>30</v>
      </c>
      <c r="L15" s="97">
        <v>214</v>
      </c>
      <c r="M15" s="97">
        <v>30</v>
      </c>
      <c r="N15" s="97">
        <v>177</v>
      </c>
      <c r="O15" s="97">
        <v>0</v>
      </c>
      <c r="P15" s="107">
        <v>220</v>
      </c>
      <c r="Q15" s="97">
        <v>0</v>
      </c>
      <c r="R15" s="97">
        <v>174</v>
      </c>
      <c r="S15" s="97">
        <v>0</v>
      </c>
      <c r="T15" s="95">
        <f>SUM(G15,I15,K15,M15,S15,O15,Q15)</f>
        <v>90</v>
      </c>
      <c r="U15" s="96">
        <f>IF(F15&lt;&gt;"",AVERAGE(F15,H15,J15,L15,R15,N15,P15),"")</f>
        <v>183.14285714285714</v>
      </c>
      <c r="V15" s="94">
        <v>9</v>
      </c>
      <c r="W15" s="98">
        <f>MAX(F15:S15)</f>
        <v>220</v>
      </c>
    </row>
    <row r="16" spans="1:23" s="108" customFormat="1" ht="12.75">
      <c r="A16" s="93">
        <v>4</v>
      </c>
      <c r="B16" s="71" t="s">
        <v>17</v>
      </c>
      <c r="C16" s="94">
        <f>квалификация!I11</f>
        <v>1217</v>
      </c>
      <c r="D16" s="95">
        <f>SUM(C16,F16:S16)</f>
        <v>2509</v>
      </c>
      <c r="E16" s="96">
        <f>SUM(C16,F16,H16,J16,L16,N16,P16,R16)/(13-COUNTBLANK(F16:S16)/2)</f>
        <v>186.07692307692307</v>
      </c>
      <c r="F16" s="97">
        <v>187</v>
      </c>
      <c r="G16" s="97">
        <v>0</v>
      </c>
      <c r="H16" s="97">
        <v>156</v>
      </c>
      <c r="I16" s="97">
        <v>0</v>
      </c>
      <c r="J16" s="97">
        <v>220</v>
      </c>
      <c r="K16" s="97">
        <v>30</v>
      </c>
      <c r="L16" s="97">
        <v>147</v>
      </c>
      <c r="M16" s="97">
        <v>0</v>
      </c>
      <c r="N16" s="97">
        <v>157</v>
      </c>
      <c r="O16" s="97">
        <v>30</v>
      </c>
      <c r="P16" s="97">
        <v>169</v>
      </c>
      <c r="Q16" s="97">
        <v>30</v>
      </c>
      <c r="R16" s="97">
        <v>166</v>
      </c>
      <c r="S16" s="97">
        <v>0</v>
      </c>
      <c r="T16" s="95">
        <f>SUM(G16,I16,K16,M16,S16,O16,Q16)</f>
        <v>90</v>
      </c>
      <c r="U16" s="96">
        <f>IF(F16&lt;&gt;"",AVERAGE(F16,H16,J16,L16,R16,N16,P16),"")</f>
        <v>171.71428571428572</v>
      </c>
      <c r="V16" s="94">
        <v>10</v>
      </c>
      <c r="W16" s="98">
        <f>MAX(F16:S16)</f>
        <v>220</v>
      </c>
    </row>
    <row r="17" spans="1:23" ht="12.75">
      <c r="A17" s="93">
        <v>1</v>
      </c>
      <c r="B17" s="66" t="s">
        <v>14</v>
      </c>
      <c r="C17" s="94">
        <f>квалификация!I8</f>
        <v>1251</v>
      </c>
      <c r="D17" s="95">
        <f>SUM(C17,F17:S17)</f>
        <v>2462</v>
      </c>
      <c r="E17" s="96">
        <f>SUM(C17,F17,H17,J17,L17,N17,P17,R17)/(13-COUNTBLANK(F17:S17)/2)</f>
        <v>187.07692307692307</v>
      </c>
      <c r="F17" s="97">
        <v>209</v>
      </c>
      <c r="G17" s="97">
        <v>0</v>
      </c>
      <c r="H17" s="97">
        <v>190</v>
      </c>
      <c r="I17" s="97">
        <v>0</v>
      </c>
      <c r="J17" s="97">
        <v>163</v>
      </c>
      <c r="K17" s="97">
        <v>30</v>
      </c>
      <c r="L17" s="97">
        <v>146</v>
      </c>
      <c r="M17" s="97">
        <v>0</v>
      </c>
      <c r="N17" s="97">
        <v>166</v>
      </c>
      <c r="O17" s="97">
        <v>0</v>
      </c>
      <c r="P17" s="97">
        <v>154</v>
      </c>
      <c r="Q17" s="97">
        <v>0</v>
      </c>
      <c r="R17" s="97">
        <v>153</v>
      </c>
      <c r="S17" s="97">
        <v>0</v>
      </c>
      <c r="T17" s="95">
        <f>SUM(G17,I17,K17,M17,S17,O17,Q17)</f>
        <v>30</v>
      </c>
      <c r="U17" s="96">
        <f>IF(F17&lt;&gt;"",AVERAGE(F17,H17,J17,L17,R17,N17,P17),"")</f>
        <v>168.71428571428572</v>
      </c>
      <c r="V17" s="94">
        <v>11</v>
      </c>
      <c r="W17" s="98">
        <f>MAX(F17:S17)</f>
        <v>209</v>
      </c>
    </row>
    <row r="18" spans="1:23" ht="12.75">
      <c r="A18" s="93">
        <v>16</v>
      </c>
      <c r="B18" s="66" t="s">
        <v>29</v>
      </c>
      <c r="C18" s="94">
        <f>квалификация!I23</f>
        <v>1100</v>
      </c>
      <c r="D18" s="95">
        <f>SUM(C18,F18:S18)</f>
        <v>2438</v>
      </c>
      <c r="E18" s="96">
        <f>SUM(C18,F18,H18,J18,L18,N18,P18,R18)/(13-COUNTBLANK(F18:S18)/2)</f>
        <v>178.30769230769232</v>
      </c>
      <c r="F18" s="97">
        <v>216</v>
      </c>
      <c r="G18" s="97">
        <v>30</v>
      </c>
      <c r="H18" s="97">
        <v>207</v>
      </c>
      <c r="I18" s="97">
        <v>30</v>
      </c>
      <c r="J18" s="97">
        <v>142</v>
      </c>
      <c r="K18" s="97">
        <v>0</v>
      </c>
      <c r="L18" s="97">
        <v>171</v>
      </c>
      <c r="M18" s="97">
        <v>30</v>
      </c>
      <c r="N18" s="97">
        <v>154</v>
      </c>
      <c r="O18" s="97">
        <v>0</v>
      </c>
      <c r="P18" s="107">
        <v>175</v>
      </c>
      <c r="Q18" s="97">
        <v>30</v>
      </c>
      <c r="R18" s="97">
        <v>153</v>
      </c>
      <c r="S18" s="97">
        <v>0</v>
      </c>
      <c r="T18" s="95">
        <f>SUM(G18,I18,K18,M18,S18,O18,Q18)</f>
        <v>120</v>
      </c>
      <c r="U18" s="96">
        <f>IF(F18&lt;&gt;"",AVERAGE(F18,H18,J18,L18,R18,N18,P18),"")</f>
        <v>174</v>
      </c>
      <c r="V18" s="94">
        <v>12</v>
      </c>
      <c r="W18" s="98">
        <f>MAX(F18:S18)</f>
        <v>216</v>
      </c>
    </row>
    <row r="19" spans="1:23" ht="12.75">
      <c r="A19" s="93">
        <v>8</v>
      </c>
      <c r="B19" s="66" t="s">
        <v>21</v>
      </c>
      <c r="C19" s="94">
        <f>квалификация!I15</f>
        <v>1151</v>
      </c>
      <c r="D19" s="95">
        <f>SUM(C19,F19:S19)</f>
        <v>2419</v>
      </c>
      <c r="E19" s="96">
        <f>SUM(C19,F19,H19,J19,L19,N19,P19,R19)/(13-COUNTBLANK(F19:S19)/2)</f>
        <v>181.46153846153845</v>
      </c>
      <c r="F19" s="97">
        <v>139</v>
      </c>
      <c r="G19" s="97">
        <v>0</v>
      </c>
      <c r="H19" s="97">
        <v>175</v>
      </c>
      <c r="I19" s="97">
        <v>0</v>
      </c>
      <c r="J19" s="97">
        <v>174</v>
      </c>
      <c r="K19" s="97">
        <v>0</v>
      </c>
      <c r="L19" s="97">
        <v>158</v>
      </c>
      <c r="M19" s="97">
        <v>30</v>
      </c>
      <c r="N19" s="97">
        <v>134</v>
      </c>
      <c r="O19" s="97">
        <v>0</v>
      </c>
      <c r="P19" s="97">
        <v>204</v>
      </c>
      <c r="Q19" s="97">
        <v>0</v>
      </c>
      <c r="R19" s="97">
        <v>224</v>
      </c>
      <c r="S19" s="97">
        <v>30</v>
      </c>
      <c r="T19" s="95">
        <f>SUM(G19,I19,K19,M19,S19,O19,Q19)</f>
        <v>60</v>
      </c>
      <c r="U19" s="96">
        <f>IF(F19&lt;&gt;"",AVERAGE(F19,H19,J19,L19,R19,N19,P19),"")</f>
        <v>172.57142857142858</v>
      </c>
      <c r="V19" s="94">
        <v>13</v>
      </c>
      <c r="W19" s="98">
        <f>MAX(F19:S19)</f>
        <v>224</v>
      </c>
    </row>
    <row r="20" spans="1:23" ht="12.75">
      <c r="A20" s="93">
        <v>14</v>
      </c>
      <c r="B20" s="109" t="s">
        <v>27</v>
      </c>
      <c r="C20" s="94">
        <f>квалификация!I21</f>
        <v>1123</v>
      </c>
      <c r="D20" s="95">
        <f>SUM(C20,F20:S20)</f>
        <v>2398</v>
      </c>
      <c r="E20" s="96">
        <f>SUM(C20,F20,H20,J20,L20,N20,P20,R20)/(13-COUNTBLANK(F20:S20)/2)</f>
        <v>179.84615384615384</v>
      </c>
      <c r="F20" s="97">
        <v>195</v>
      </c>
      <c r="G20" s="97">
        <v>0</v>
      </c>
      <c r="H20" s="97">
        <v>168</v>
      </c>
      <c r="I20" s="97">
        <v>0</v>
      </c>
      <c r="J20" s="97">
        <v>191</v>
      </c>
      <c r="K20" s="97">
        <v>0</v>
      </c>
      <c r="L20" s="97">
        <v>144</v>
      </c>
      <c r="M20" s="97">
        <v>0</v>
      </c>
      <c r="N20" s="97">
        <v>180</v>
      </c>
      <c r="O20" s="97">
        <v>30</v>
      </c>
      <c r="P20" s="97">
        <v>164</v>
      </c>
      <c r="Q20" s="97">
        <v>0</v>
      </c>
      <c r="R20" s="97">
        <v>173</v>
      </c>
      <c r="S20" s="97">
        <v>30</v>
      </c>
      <c r="T20" s="95">
        <f>SUM(G20,I20,K20,M20,S20,O20,Q20)</f>
        <v>60</v>
      </c>
      <c r="U20" s="96">
        <f>IF(F20&lt;&gt;"",AVERAGE(F20,H20,J20,L20,R20,N20,P20),"")</f>
        <v>173.57142857142858</v>
      </c>
      <c r="V20" s="94">
        <v>14</v>
      </c>
      <c r="W20" s="98">
        <f>MAX(F20:S20)</f>
        <v>195</v>
      </c>
    </row>
    <row r="21" spans="1:23" ht="12.75">
      <c r="A21" s="93">
        <v>10</v>
      </c>
      <c r="B21" s="71" t="s">
        <v>23</v>
      </c>
      <c r="C21" s="94">
        <f>квалификация!I17</f>
        <v>1138</v>
      </c>
      <c r="D21" s="95">
        <f>SUM(C21,F21:S21)</f>
        <v>2393</v>
      </c>
      <c r="E21" s="96">
        <f>SUM(C21,F21,H21,J21,L21,N21,P21,R21)/(13-COUNTBLANK(F21:S21)/2)</f>
        <v>179.46153846153845</v>
      </c>
      <c r="F21" s="102">
        <v>166</v>
      </c>
      <c r="G21" s="102">
        <v>30</v>
      </c>
      <c r="H21" s="102">
        <v>169</v>
      </c>
      <c r="I21" s="102">
        <v>0</v>
      </c>
      <c r="J21" s="102">
        <v>134</v>
      </c>
      <c r="K21" s="102">
        <v>0</v>
      </c>
      <c r="L21" s="102">
        <v>147</v>
      </c>
      <c r="M21" s="102">
        <v>0</v>
      </c>
      <c r="N21" s="102">
        <v>144</v>
      </c>
      <c r="O21" s="102">
        <v>0</v>
      </c>
      <c r="P21" s="102">
        <v>194</v>
      </c>
      <c r="Q21" s="102">
        <v>0</v>
      </c>
      <c r="R21" s="102">
        <v>241</v>
      </c>
      <c r="S21" s="102">
        <v>30</v>
      </c>
      <c r="T21" s="95">
        <f>SUM(G21,I21,K21,M21,S21,O21,Q21)</f>
        <v>60</v>
      </c>
      <c r="U21" s="96">
        <f>IF(F21&lt;&gt;"",AVERAGE(F21,H21,J21,L21,R21,N21,P21),"")</f>
        <v>170.71428571428572</v>
      </c>
      <c r="V21" s="94">
        <v>15</v>
      </c>
      <c r="W21" s="98">
        <f>MAX(F21:S21)</f>
        <v>241</v>
      </c>
    </row>
    <row r="22" spans="1:23" ht="12.75">
      <c r="A22" s="93">
        <v>11</v>
      </c>
      <c r="B22" s="110" t="s">
        <v>24</v>
      </c>
      <c r="C22" s="94">
        <f>квалификация!I18</f>
        <v>1137</v>
      </c>
      <c r="D22" s="95">
        <f>SUM(C22,F22:S22)</f>
        <v>2300</v>
      </c>
      <c r="E22" s="96">
        <f>SUM(C22,F22,H22,J22,L22,N22,P22,R22)/(13-COUNTBLANK(F22:S22)/2)</f>
        <v>174.6153846153846</v>
      </c>
      <c r="F22" s="102">
        <v>167</v>
      </c>
      <c r="G22" s="102">
        <v>0</v>
      </c>
      <c r="H22" s="102">
        <v>122</v>
      </c>
      <c r="I22" s="102">
        <v>0</v>
      </c>
      <c r="J22" s="102">
        <v>188</v>
      </c>
      <c r="K22" s="102">
        <v>0</v>
      </c>
      <c r="L22" s="102">
        <v>183</v>
      </c>
      <c r="M22" s="102">
        <v>30</v>
      </c>
      <c r="N22" s="102">
        <v>164</v>
      </c>
      <c r="O22" s="102">
        <v>0</v>
      </c>
      <c r="P22" s="102">
        <v>149</v>
      </c>
      <c r="Q22" s="102">
        <v>0</v>
      </c>
      <c r="R22" s="102">
        <v>160</v>
      </c>
      <c r="S22" s="102">
        <v>0</v>
      </c>
      <c r="T22" s="95">
        <f>SUM(G22,I22,K22,M22,S22,O22,Q22)</f>
        <v>30</v>
      </c>
      <c r="U22" s="96">
        <f>IF(F22&lt;&gt;"",AVERAGE(F22,H22,J22,L22,R22,N22,P22),"")</f>
        <v>161.85714285714286</v>
      </c>
      <c r="V22" s="94">
        <v>16</v>
      </c>
      <c r="W22" s="98">
        <f>MAX(F22:S22)</f>
        <v>188</v>
      </c>
    </row>
    <row r="23" spans="1:22" ht="12.75">
      <c r="A23" s="92" t="s">
        <v>78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3" ht="12.75">
      <c r="A24" s="111">
        <v>3</v>
      </c>
      <c r="B24" s="71" t="s">
        <v>57</v>
      </c>
      <c r="C24" s="94">
        <f>квалификация!I52</f>
        <v>1054</v>
      </c>
      <c r="D24" s="95">
        <f>SUM(C24,F24:S24)</f>
        <v>2049</v>
      </c>
      <c r="E24" s="96">
        <f>SUM(C24,F24,H24,J24,L24,N24,P24,R24)/(13-COUNTBLANK(F24:S24)/2)</f>
        <v>178.0909090909091</v>
      </c>
      <c r="F24" s="97">
        <v>174</v>
      </c>
      <c r="G24" s="97">
        <v>30</v>
      </c>
      <c r="H24" s="97">
        <v>180</v>
      </c>
      <c r="I24" s="97">
        <v>30</v>
      </c>
      <c r="J24" s="97">
        <v>175</v>
      </c>
      <c r="K24" s="97">
        <v>0</v>
      </c>
      <c r="L24" s="97">
        <v>193</v>
      </c>
      <c r="M24" s="97">
        <v>0</v>
      </c>
      <c r="N24" s="97">
        <v>183</v>
      </c>
      <c r="O24" s="97">
        <v>30</v>
      </c>
      <c r="P24" s="112"/>
      <c r="Q24" s="112"/>
      <c r="R24" s="112"/>
      <c r="S24" s="112"/>
      <c r="T24" s="95">
        <f>SUM(G24,I24,K24,M24,O24)</f>
        <v>90</v>
      </c>
      <c r="U24" s="96">
        <f>IF(F24&lt;&gt;"",AVERAGE(F24,H24,J24,L24,R24),"")</f>
        <v>180.5</v>
      </c>
      <c r="V24" s="94">
        <v>1</v>
      </c>
      <c r="W24" s="98">
        <f>MAX(F24:S24)</f>
        <v>193</v>
      </c>
    </row>
    <row r="25" spans="1:23" ht="12.75">
      <c r="A25" s="111">
        <v>1</v>
      </c>
      <c r="B25" s="66" t="s">
        <v>55</v>
      </c>
      <c r="C25" s="94">
        <f>квалификация!I50</f>
        <v>1077</v>
      </c>
      <c r="D25" s="95">
        <f>SUM(C25,F25:S25)</f>
        <v>2046</v>
      </c>
      <c r="E25" s="96">
        <f>SUM(C25,F25,H25,J25,L25,N25,P25,R25)/(13-COUNTBLANK(F25:S25)/2)</f>
        <v>177.8181818181818</v>
      </c>
      <c r="F25" s="97">
        <v>148</v>
      </c>
      <c r="G25" s="97">
        <v>0</v>
      </c>
      <c r="H25" s="101">
        <v>173</v>
      </c>
      <c r="I25" s="97">
        <v>30</v>
      </c>
      <c r="J25" s="97">
        <v>192</v>
      </c>
      <c r="K25" s="97">
        <v>30</v>
      </c>
      <c r="L25" s="97">
        <v>200</v>
      </c>
      <c r="M25" s="97">
        <v>30</v>
      </c>
      <c r="N25" s="97">
        <v>166</v>
      </c>
      <c r="O25" s="97">
        <v>0</v>
      </c>
      <c r="P25" s="112"/>
      <c r="Q25" s="112"/>
      <c r="R25" s="112"/>
      <c r="S25" s="112"/>
      <c r="T25" s="95">
        <f>SUM(G25,I25,K25,M25,O25)</f>
        <v>90</v>
      </c>
      <c r="U25" s="96">
        <f>IF(F25&lt;&gt;"",AVERAGE(F25,H25,J25,L25,R25),"")</f>
        <v>178.25</v>
      </c>
      <c r="V25" s="94">
        <v>2</v>
      </c>
      <c r="W25" s="98">
        <f>MAX(F25:S25)</f>
        <v>200</v>
      </c>
    </row>
    <row r="26" spans="1:23" ht="12.75">
      <c r="A26" s="111">
        <v>2</v>
      </c>
      <c r="B26" s="72" t="s">
        <v>56</v>
      </c>
      <c r="C26" s="94">
        <f>квалификация!I51</f>
        <v>1073</v>
      </c>
      <c r="D26" s="95">
        <f>SUM(C26,F26:S26)</f>
        <v>2021</v>
      </c>
      <c r="E26" s="96">
        <f>SUM(C26,F26,H26,J26,L26,N26,P26,R26)/(13-COUNTBLANK(F26:S26)/2)</f>
        <v>175.54545454545453</v>
      </c>
      <c r="F26" s="97">
        <v>165</v>
      </c>
      <c r="G26" s="99">
        <v>30</v>
      </c>
      <c r="H26" s="97">
        <v>135</v>
      </c>
      <c r="I26" s="97">
        <v>0</v>
      </c>
      <c r="J26" s="97">
        <v>202</v>
      </c>
      <c r="K26" s="97">
        <v>30</v>
      </c>
      <c r="L26" s="97">
        <v>161</v>
      </c>
      <c r="M26" s="100">
        <v>0</v>
      </c>
      <c r="N26" s="100">
        <v>195</v>
      </c>
      <c r="O26" s="100">
        <v>30</v>
      </c>
      <c r="P26" s="113"/>
      <c r="Q26" s="113"/>
      <c r="R26" s="112"/>
      <c r="S26" s="112"/>
      <c r="T26" s="95">
        <f>SUM(G26,I26,K26,M26,O26)</f>
        <v>90</v>
      </c>
      <c r="U26" s="96">
        <f>IF(F26&lt;&gt;"",AVERAGE(F26,H26,J26,L26,R26),"")</f>
        <v>165.75</v>
      </c>
      <c r="V26" s="94">
        <v>3</v>
      </c>
      <c r="W26" s="98">
        <f>MAX(F26:S26)</f>
        <v>202</v>
      </c>
    </row>
    <row r="27" spans="1:23" ht="12.75">
      <c r="A27" s="111">
        <v>6</v>
      </c>
      <c r="B27" s="71" t="s">
        <v>60</v>
      </c>
      <c r="C27" s="94">
        <f>квалификация!I55</f>
        <v>1018</v>
      </c>
      <c r="D27" s="95">
        <f>SUM(C27,F27:S27)</f>
        <v>1963</v>
      </c>
      <c r="E27" s="96">
        <f>SUM(C27,F27,H27,J27,L27,N27,P27,R27)/(13-COUNTBLANK(F27:S27)/2)</f>
        <v>170.27272727272728</v>
      </c>
      <c r="F27" s="97">
        <v>191</v>
      </c>
      <c r="G27" s="97">
        <v>30</v>
      </c>
      <c r="H27" s="97">
        <v>173</v>
      </c>
      <c r="I27" s="97">
        <v>0</v>
      </c>
      <c r="J27" s="97">
        <v>156</v>
      </c>
      <c r="K27" s="97">
        <v>30</v>
      </c>
      <c r="L27" s="97">
        <v>174</v>
      </c>
      <c r="M27" s="97">
        <v>30</v>
      </c>
      <c r="N27" s="97">
        <v>161</v>
      </c>
      <c r="O27" s="97">
        <v>0</v>
      </c>
      <c r="P27" s="112"/>
      <c r="Q27" s="112"/>
      <c r="R27" s="112"/>
      <c r="S27" s="112"/>
      <c r="T27" s="95">
        <f>SUM(G27,I27,K27,M27,O27)</f>
        <v>90</v>
      </c>
      <c r="U27" s="96">
        <f>IF(F27&lt;&gt;"",AVERAGE(F27,H27,J27,L27,R27),"")</f>
        <v>173.5</v>
      </c>
      <c r="V27" s="94">
        <v>4</v>
      </c>
      <c r="W27" s="98">
        <f>MAX(F27:S27)</f>
        <v>191</v>
      </c>
    </row>
    <row r="28" spans="1:39" ht="12.75">
      <c r="A28" s="111">
        <v>4</v>
      </c>
      <c r="B28" s="71" t="s">
        <v>58</v>
      </c>
      <c r="C28" s="94">
        <f>квалификация!I53</f>
        <v>1030</v>
      </c>
      <c r="D28" s="95">
        <f>SUM(C28,F28:S28)</f>
        <v>1943</v>
      </c>
      <c r="E28" s="96">
        <f>SUM(C28,F28,H28,J28,L28,N28,P28,R28)/(13-COUNTBLANK(F28:S28)/2)</f>
        <v>171.1818181818182</v>
      </c>
      <c r="F28" s="97">
        <v>154</v>
      </c>
      <c r="G28" s="97">
        <v>0</v>
      </c>
      <c r="H28" s="97">
        <v>190</v>
      </c>
      <c r="I28" s="97">
        <v>30</v>
      </c>
      <c r="J28" s="97">
        <v>170</v>
      </c>
      <c r="K28" s="97">
        <v>0</v>
      </c>
      <c r="L28" s="97">
        <v>162</v>
      </c>
      <c r="M28" s="97">
        <v>0</v>
      </c>
      <c r="N28" s="97">
        <v>177</v>
      </c>
      <c r="O28" s="97">
        <v>30</v>
      </c>
      <c r="P28" s="112"/>
      <c r="Q28" s="112"/>
      <c r="R28" s="112"/>
      <c r="S28" s="112"/>
      <c r="T28" s="95">
        <f>SUM(G28,I28,K28,M28,O28)</f>
        <v>60</v>
      </c>
      <c r="U28" s="96">
        <f>IF(F28&lt;&gt;"",AVERAGE(F28,H28,J28,L28,R28),"")</f>
        <v>169</v>
      </c>
      <c r="V28" s="94">
        <v>5</v>
      </c>
      <c r="W28" s="98">
        <f>MAX(F28:S28)</f>
        <v>190</v>
      </c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5"/>
      <c r="AL28" s="115"/>
      <c r="AM28" s="115"/>
    </row>
    <row r="29" spans="1:23" ht="12.75">
      <c r="A29" s="111">
        <v>5</v>
      </c>
      <c r="B29" s="66" t="s">
        <v>59</v>
      </c>
      <c r="C29" s="94">
        <f>квалификация!I54</f>
        <v>1022</v>
      </c>
      <c r="D29" s="95">
        <f>SUM(C29,F29:S29)</f>
        <v>1861</v>
      </c>
      <c r="E29" s="96">
        <f>SUM(C29,F29,H29,J29,L29,N29,P29,R29)/(13-COUNTBLANK(F29:S29)/2)</f>
        <v>166.45454545454547</v>
      </c>
      <c r="F29" s="97">
        <v>135</v>
      </c>
      <c r="G29" s="97">
        <v>0</v>
      </c>
      <c r="H29" s="97">
        <v>172</v>
      </c>
      <c r="I29" s="97">
        <v>0</v>
      </c>
      <c r="J29" s="97">
        <v>151</v>
      </c>
      <c r="K29" s="97">
        <v>0</v>
      </c>
      <c r="L29" s="97">
        <v>215</v>
      </c>
      <c r="M29" s="97">
        <v>30</v>
      </c>
      <c r="N29" s="97">
        <v>136</v>
      </c>
      <c r="O29" s="97">
        <v>0</v>
      </c>
      <c r="P29" s="112"/>
      <c r="Q29" s="112"/>
      <c r="R29" s="112"/>
      <c r="S29" s="112"/>
      <c r="T29" s="95">
        <f>SUM(G29,I29,K29,M29,O29)</f>
        <v>30</v>
      </c>
      <c r="U29" s="96">
        <f>IF(F29&lt;&gt;"",AVERAGE(F29,H29,J29,L29,R29),"")</f>
        <v>168.25</v>
      </c>
      <c r="V29" s="94">
        <v>6</v>
      </c>
      <c r="W29" s="98">
        <f>MAX(F29:S29)</f>
        <v>215</v>
      </c>
    </row>
    <row r="31" spans="1:5" ht="12.75">
      <c r="A31" s="116"/>
      <c r="E31" t="s">
        <v>79</v>
      </c>
    </row>
    <row r="32" ht="12.75">
      <c r="A32" s="116"/>
    </row>
    <row r="33" ht="12.75">
      <c r="A33" s="116"/>
    </row>
    <row r="34" ht="12.75">
      <c r="A34" s="116"/>
    </row>
    <row r="35" ht="12.75">
      <c r="A35" s="116"/>
    </row>
    <row r="36" ht="12.75">
      <c r="A36" s="116"/>
    </row>
    <row r="37" ht="12.75">
      <c r="A37" s="116"/>
    </row>
    <row r="38" ht="12.75">
      <c r="A38" s="116"/>
    </row>
    <row r="39" ht="12.75">
      <c r="A39" s="116"/>
    </row>
    <row r="40" ht="12.75">
      <c r="A40" s="116"/>
    </row>
    <row r="41" ht="12.75">
      <c r="A41" s="116"/>
    </row>
    <row r="42" ht="12.75">
      <c r="A42" s="116"/>
    </row>
  </sheetData>
  <sheetProtection selectLockedCells="1" selectUnlockedCells="1"/>
  <mergeCells count="11">
    <mergeCell ref="A4:A5"/>
    <mergeCell ref="B4:B5"/>
    <mergeCell ref="C4:C5"/>
    <mergeCell ref="D4:D5"/>
    <mergeCell ref="E4:E5"/>
    <mergeCell ref="F4:S4"/>
    <mergeCell ref="T4:T5"/>
    <mergeCell ref="U4:U5"/>
    <mergeCell ref="V4:V5"/>
    <mergeCell ref="A6:V6"/>
    <mergeCell ref="A23:V23"/>
  </mergeCells>
  <conditionalFormatting sqref="A7:A22 A24:A29">
    <cfRule type="expression" priority="1" dxfId="2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89761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L32"/>
  <sheetViews>
    <sheetView tabSelected="1" zoomScale="70" zoomScaleNormal="70" workbookViewId="0" topLeftCell="A4">
      <selection activeCell="L12" sqref="L12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30.00390625" style="0" customWidth="1"/>
    <col min="4" max="4" width="6.28125" style="0" customWidth="1"/>
    <col min="5" max="5" width="5.8515625" style="0" customWidth="1"/>
    <col min="6" max="6" width="28.42187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12.75">
      <c r="J1" s="1"/>
      <c r="K1" s="2" t="s">
        <v>0</v>
      </c>
    </row>
    <row r="2" spans="2:11" ht="12.75">
      <c r="B2" s="117"/>
      <c r="C2" s="117"/>
      <c r="D2" s="117"/>
      <c r="E2" s="117" t="s">
        <v>79</v>
      </c>
      <c r="F2" s="118" t="s">
        <v>80</v>
      </c>
      <c r="K2" s="2" t="s">
        <v>1</v>
      </c>
    </row>
    <row r="3" ht="14.25" customHeight="1">
      <c r="K3" s="2" t="s">
        <v>2</v>
      </c>
    </row>
    <row r="4" spans="2:6" ht="12.75">
      <c r="B4" s="119"/>
      <c r="C4" s="120"/>
      <c r="D4" s="120"/>
      <c r="E4" s="120"/>
      <c r="F4" s="119"/>
    </row>
    <row r="5" spans="2:7" ht="12.75">
      <c r="B5" s="119"/>
      <c r="C5" s="121"/>
      <c r="D5" s="122"/>
      <c r="E5" s="122"/>
      <c r="F5" s="123"/>
      <c r="G5" s="123"/>
    </row>
    <row r="6" spans="2:7" ht="12.75">
      <c r="B6" s="124">
        <v>4</v>
      </c>
      <c r="C6" s="125" t="str">
        <f>'раунд робин'!B10</f>
        <v>Гущин Александр</v>
      </c>
      <c r="D6" s="126"/>
      <c r="E6" s="122"/>
      <c r="F6" s="127"/>
      <c r="G6" s="127"/>
    </row>
    <row r="7" spans="2:8" ht="12.75">
      <c r="B7" s="120"/>
      <c r="C7" s="128"/>
      <c r="D7" s="129"/>
      <c r="E7" s="130"/>
      <c r="F7" s="131"/>
      <c r="G7" s="122"/>
      <c r="H7" s="132"/>
    </row>
    <row r="8" spans="2:8" ht="12.75">
      <c r="B8" s="120"/>
      <c r="C8" s="132"/>
      <c r="D8" s="133"/>
      <c r="E8" s="122"/>
      <c r="F8" s="125" t="s">
        <v>81</v>
      </c>
      <c r="G8" s="126">
        <v>200</v>
      </c>
      <c r="H8" s="132"/>
    </row>
    <row r="9" spans="2:10" ht="12.75">
      <c r="B9" s="120"/>
      <c r="C9" s="132"/>
      <c r="D9" s="133"/>
      <c r="E9" s="122"/>
      <c r="F9" s="134"/>
      <c r="G9" s="129"/>
      <c r="H9" s="135"/>
      <c r="I9" s="121"/>
      <c r="J9" s="127"/>
    </row>
    <row r="10" spans="2:12" ht="12.75">
      <c r="B10" s="120"/>
      <c r="C10" s="121"/>
      <c r="D10" s="136"/>
      <c r="E10" s="123"/>
      <c r="F10" s="137"/>
      <c r="G10" s="123"/>
      <c r="H10" s="132"/>
      <c r="I10" s="125" t="s">
        <v>82</v>
      </c>
      <c r="J10" s="138">
        <v>191</v>
      </c>
      <c r="K10" s="127"/>
      <c r="L10" s="127"/>
    </row>
    <row r="11" spans="2:12" ht="12.75">
      <c r="B11" s="124">
        <v>3</v>
      </c>
      <c r="C11" s="125" t="str">
        <f>'раунд робин'!B9</f>
        <v>Лазарев Сергей </v>
      </c>
      <c r="D11" s="123"/>
      <c r="E11" s="139">
        <v>2</v>
      </c>
      <c r="F11" s="137"/>
      <c r="G11" s="123"/>
      <c r="H11" s="132"/>
      <c r="I11" s="140"/>
      <c r="J11" s="141"/>
      <c r="K11" s="127"/>
      <c r="L11" s="127"/>
    </row>
    <row r="12" spans="2:12" ht="12.75">
      <c r="B12" s="120"/>
      <c r="C12" s="128"/>
      <c r="D12" s="122"/>
      <c r="E12" s="123"/>
      <c r="F12" s="142"/>
      <c r="G12" s="126">
        <v>214</v>
      </c>
      <c r="H12" s="143"/>
      <c r="I12" s="144"/>
      <c r="J12" s="141"/>
      <c r="K12" s="127"/>
      <c r="L12" s="125" t="s">
        <v>83</v>
      </c>
    </row>
    <row r="13" spans="2:12" ht="12.75">
      <c r="B13" s="120"/>
      <c r="C13" s="120"/>
      <c r="D13" s="145"/>
      <c r="E13" s="145"/>
      <c r="F13" s="125" t="str">
        <f>'раунд робин'!B8</f>
        <v>Шукаев Максим</v>
      </c>
      <c r="G13" s="123"/>
      <c r="H13" s="146">
        <v>1</v>
      </c>
      <c r="I13" s="144"/>
      <c r="J13" s="141"/>
      <c r="K13" s="127"/>
      <c r="L13" s="127"/>
    </row>
    <row r="14" spans="4:12" ht="12.75">
      <c r="D14" s="127"/>
      <c r="E14" s="127"/>
      <c r="F14" s="147"/>
      <c r="G14" s="122"/>
      <c r="H14" s="143"/>
      <c r="I14" s="148"/>
      <c r="J14" s="141"/>
      <c r="K14" s="127"/>
      <c r="L14" s="127"/>
    </row>
    <row r="15" spans="4:12" ht="12.75">
      <c r="D15" s="127"/>
      <c r="E15" s="127"/>
      <c r="F15" s="127"/>
      <c r="G15" s="127"/>
      <c r="H15" s="120"/>
      <c r="I15" s="125" t="str">
        <f>'раунд робин'!B7</f>
        <v>Белов Андрей</v>
      </c>
      <c r="J15" s="141">
        <v>225</v>
      </c>
      <c r="K15" s="127"/>
      <c r="L15" s="127"/>
    </row>
    <row r="16" spans="4:12" ht="12.75">
      <c r="D16" s="127"/>
      <c r="E16" s="127"/>
      <c r="F16" s="127"/>
      <c r="G16" s="127"/>
      <c r="I16" s="128"/>
      <c r="J16" s="141"/>
      <c r="K16" s="127"/>
      <c r="L16" s="127"/>
    </row>
    <row r="17" spans="2:12" ht="12.75">
      <c r="B17" s="117"/>
      <c r="C17" s="117"/>
      <c r="D17" s="118"/>
      <c r="E17" s="118" t="s">
        <v>84</v>
      </c>
      <c r="F17" s="118"/>
      <c r="G17" s="127"/>
      <c r="J17" s="141"/>
      <c r="K17" s="127"/>
      <c r="L17" s="127"/>
    </row>
    <row r="18" spans="4:12" ht="12.75">
      <c r="D18" s="127"/>
      <c r="E18" s="127"/>
      <c r="F18" s="127"/>
      <c r="G18" s="127"/>
      <c r="J18" s="141"/>
      <c r="K18" s="127"/>
      <c r="L18" s="127"/>
    </row>
    <row r="19" spans="2:10" ht="12.75">
      <c r="B19" s="119"/>
      <c r="C19" s="120"/>
      <c r="D19" s="145"/>
      <c r="E19" s="145"/>
      <c r="F19" s="149"/>
      <c r="G19" s="127"/>
      <c r="J19" s="4"/>
    </row>
    <row r="20" spans="2:10" ht="12.75">
      <c r="B20" s="119"/>
      <c r="C20" s="121"/>
      <c r="D20" s="122"/>
      <c r="E20" s="122"/>
      <c r="F20" s="123"/>
      <c r="G20" s="123"/>
      <c r="J20" s="4"/>
    </row>
    <row r="21" spans="2:10" ht="12.75">
      <c r="B21" s="124">
        <v>4</v>
      </c>
      <c r="C21" s="125" t="str">
        <f>'раунд робин'!B27</f>
        <v>Вайнман Марина</v>
      </c>
      <c r="D21" s="126">
        <v>150</v>
      </c>
      <c r="E21" s="122"/>
      <c r="F21" s="127"/>
      <c r="G21" s="127"/>
      <c r="H21" s="127"/>
      <c r="I21" s="127"/>
      <c r="J21" s="4"/>
    </row>
    <row r="22" spans="2:10" ht="12.75">
      <c r="B22" s="120"/>
      <c r="C22" s="134"/>
      <c r="D22" s="129"/>
      <c r="E22" s="130">
        <v>3</v>
      </c>
      <c r="F22" s="131"/>
      <c r="G22" s="122"/>
      <c r="H22" s="122"/>
      <c r="I22" s="127"/>
      <c r="J22" s="4"/>
    </row>
    <row r="23" spans="2:10" ht="12.75">
      <c r="B23" s="120"/>
      <c r="C23" s="137"/>
      <c r="D23" s="133"/>
      <c r="E23" s="122"/>
      <c r="F23" s="125" t="s">
        <v>56</v>
      </c>
      <c r="G23" s="126">
        <v>171</v>
      </c>
      <c r="H23" s="122"/>
      <c r="I23" s="127"/>
      <c r="J23" s="4"/>
    </row>
    <row r="24" spans="2:10" ht="12.75">
      <c r="B24" s="120"/>
      <c r="C24" s="137"/>
      <c r="D24" s="133"/>
      <c r="E24" s="122"/>
      <c r="F24" s="134"/>
      <c r="G24" s="129"/>
      <c r="H24" s="130">
        <v>2</v>
      </c>
      <c r="I24" s="131"/>
      <c r="J24" s="141"/>
    </row>
    <row r="25" spans="2:12" ht="12.75">
      <c r="B25" s="120"/>
      <c r="C25" s="142"/>
      <c r="D25" s="136">
        <v>226</v>
      </c>
      <c r="E25" s="123"/>
      <c r="F25" s="137"/>
      <c r="G25" s="123"/>
      <c r="H25" s="122"/>
      <c r="I25" s="125" t="s">
        <v>55</v>
      </c>
      <c r="J25" s="138">
        <v>246</v>
      </c>
      <c r="K25" s="127"/>
      <c r="L25" s="127"/>
    </row>
    <row r="26" spans="2:12" ht="12.75">
      <c r="B26" s="124">
        <v>3</v>
      </c>
      <c r="C26" s="125" t="str">
        <f>'раунд робин'!B26</f>
        <v>Москаленко Жанна</v>
      </c>
      <c r="D26" s="123"/>
      <c r="E26" s="139">
        <v>2</v>
      </c>
      <c r="F26" s="137"/>
      <c r="G26" s="123"/>
      <c r="H26" s="122"/>
      <c r="I26" s="134"/>
      <c r="J26" s="141"/>
      <c r="K26" s="127"/>
      <c r="L26" s="127"/>
    </row>
    <row r="27" spans="2:12" ht="12.75">
      <c r="B27" s="120"/>
      <c r="C27" s="147"/>
      <c r="D27" s="122"/>
      <c r="E27" s="123"/>
      <c r="F27" s="142"/>
      <c r="G27" s="126">
        <v>186</v>
      </c>
      <c r="H27" s="123"/>
      <c r="I27" s="137"/>
      <c r="J27" s="141"/>
      <c r="K27" s="127"/>
      <c r="L27" s="125" t="s">
        <v>55</v>
      </c>
    </row>
    <row r="28" spans="2:12" ht="12.75">
      <c r="B28" s="120"/>
      <c r="C28" s="145"/>
      <c r="D28" s="145"/>
      <c r="E28" s="145"/>
      <c r="F28" s="125" t="str">
        <f>'раунд робин'!B25</f>
        <v>Ульянова Анна</v>
      </c>
      <c r="G28" s="123"/>
      <c r="H28" s="139">
        <v>1</v>
      </c>
      <c r="I28" s="137"/>
      <c r="J28" s="141"/>
      <c r="K28" s="127"/>
      <c r="L28" s="127"/>
    </row>
    <row r="29" spans="3:12" ht="12.75">
      <c r="C29" s="127"/>
      <c r="D29" s="127"/>
      <c r="E29" s="127"/>
      <c r="F29" s="147"/>
      <c r="G29" s="122"/>
      <c r="H29" s="123"/>
      <c r="I29" s="142"/>
      <c r="J29" s="141"/>
      <c r="K29" s="127"/>
      <c r="L29" s="127"/>
    </row>
    <row r="30" spans="3:12" ht="12.75">
      <c r="C30" s="127"/>
      <c r="D30" s="127"/>
      <c r="E30" s="127"/>
      <c r="F30" s="127"/>
      <c r="G30" s="127"/>
      <c r="H30" s="145"/>
      <c r="I30" s="125" t="str">
        <f>'раунд робин'!B24</f>
        <v>Лихолай Алла</v>
      </c>
      <c r="J30" s="141">
        <v>167</v>
      </c>
      <c r="K30" s="127"/>
      <c r="L30" s="127"/>
    </row>
    <row r="31" spans="9:12" ht="12.75">
      <c r="I31" s="140"/>
      <c r="J31" s="141"/>
      <c r="K31" s="127"/>
      <c r="L31" s="127"/>
    </row>
    <row r="32" spans="7:9" ht="12.75">
      <c r="G32" s="127"/>
      <c r="H32" s="127"/>
      <c r="I32" s="127"/>
    </row>
  </sheetData>
  <sheetProtection selectLockedCells="1" selectUnlockedCells="1"/>
  <conditionalFormatting sqref="F8">
    <cfRule type="expression" priority="1" dxfId="2" stopIfTrue="1">
      <formula>(G11&gt;0)</formula>
    </cfRule>
  </conditionalFormatting>
  <conditionalFormatting sqref="C6 C11 C21 C26 F13 F23 F28 I15 I25 L27">
    <cfRule type="expression" priority="2" dxfId="2" stopIfTrue="1">
      <formula>(C65535&gt;0)</formula>
    </cfRule>
  </conditionalFormatting>
  <conditionalFormatting sqref="I30">
    <cfRule type="expression" priority="3" dxfId="2" stopIfTrue="1">
      <formula>(I24&gt;0)</formula>
    </cfRule>
  </conditionalFormatting>
  <conditionalFormatting sqref="I10 L12">
    <cfRule type="expression" priority="4" dxfId="2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489765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0" zoomScaleNormal="70" workbookViewId="0" topLeftCell="A4">
      <selection activeCell="L12" sqref="L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5" zoomScaleNormal="85" workbookViewId="0" topLeftCell="A1">
      <selection activeCell="J18" sqref="J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5" zoomScaleNormal="85" workbookViewId="0" topLeftCell="A37">
      <selection activeCell="Q74" sqref="Q7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created xsi:type="dcterms:W3CDTF">2015-02-07T13:02:15Z</dcterms:created>
  <dcterms:modified xsi:type="dcterms:W3CDTF">2015-02-09T07:31:36Z</dcterms:modified>
  <cp:category/>
  <cp:version/>
  <cp:contentType/>
  <cp:contentStatus/>
  <cp:revision>2</cp:revision>
</cp:coreProperties>
</file>